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ry2\!!!2023-24\Сайт\ВОШ\"/>
    </mc:Choice>
  </mc:AlternateContent>
  <xr:revisionPtr revIDLastSave="0" documentId="8_{9AA41E1D-A4D7-4493-9ED8-DD05BADA9C24}" xr6:coauthVersionLast="47" xr6:coauthVersionMax="47" xr10:uidLastSave="{00000000-0000-0000-0000-000000000000}"/>
  <bookViews>
    <workbookView xWindow="22930" yWindow="-110" windowWidth="23260" windowHeight="12460" activeTab="5" xr2:uid="{00000000-000D-0000-FFFF-FFFF00000000}"/>
  </bookViews>
  <sheets>
    <sheet name="ФК_5-6 девочки" sheetId="1" r:id="rId1"/>
    <sheet name="ФК_ 5-6 мальчики" sheetId="2" r:id="rId2"/>
    <sheet name="ФК_7-8 девочки" sheetId="3" r:id="rId3"/>
    <sheet name="ФК_7-8 мальчики" sheetId="4" r:id="rId4"/>
    <sheet name="ФК_9-11 девушки" sheetId="5" r:id="rId5"/>
    <sheet name="ФК_9-11 юноши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N10" i="1" l="1"/>
  <c r="L10" i="1"/>
  <c r="N11" i="1"/>
  <c r="L11" i="1"/>
  <c r="N8" i="1"/>
  <c r="L8" i="1"/>
  <c r="N6" i="1"/>
  <c r="L6" i="1"/>
  <c r="N7" i="1"/>
  <c r="L7" i="1"/>
  <c r="N14" i="1"/>
  <c r="L14" i="1"/>
  <c r="N9" i="1"/>
  <c r="L9" i="1"/>
  <c r="N15" i="1"/>
  <c r="L15" i="1"/>
  <c r="N13" i="1"/>
  <c r="L13" i="1"/>
  <c r="N12" i="1"/>
  <c r="L12" i="1"/>
  <c r="L12" i="2"/>
  <c r="J12" i="2"/>
  <c r="L14" i="2"/>
  <c r="J14" i="2"/>
  <c r="L8" i="2"/>
  <c r="J8" i="2"/>
  <c r="L6" i="2"/>
  <c r="J6" i="2"/>
  <c r="L18" i="2"/>
  <c r="J18" i="2"/>
  <c r="L7" i="2"/>
  <c r="J7" i="2"/>
  <c r="L17" i="2"/>
  <c r="J17" i="2"/>
  <c r="L19" i="2"/>
  <c r="J19" i="2"/>
  <c r="L15" i="2"/>
  <c r="J15" i="2"/>
  <c r="L10" i="2"/>
  <c r="J10" i="2"/>
  <c r="L20" i="2"/>
  <c r="J20" i="2"/>
  <c r="L13" i="2"/>
  <c r="J13" i="2"/>
  <c r="L11" i="2"/>
  <c r="J11" i="2"/>
  <c r="L16" i="2"/>
  <c r="J16" i="2"/>
  <c r="L9" i="2"/>
  <c r="J9" i="2"/>
  <c r="L7" i="3"/>
  <c r="J7" i="3"/>
  <c r="L6" i="3"/>
  <c r="J6" i="3"/>
  <c r="L8" i="3"/>
  <c r="J8" i="3"/>
  <c r="L10" i="3"/>
  <c r="J10" i="3"/>
  <c r="L9" i="3"/>
  <c r="J9" i="3"/>
  <c r="L6" i="4"/>
  <c r="J6" i="4"/>
  <c r="L7" i="4"/>
  <c r="J7" i="4"/>
  <c r="L8" i="4"/>
  <c r="J8" i="4"/>
  <c r="L9" i="4"/>
  <c r="J9" i="4"/>
  <c r="L10" i="4"/>
  <c r="J10" i="4"/>
  <c r="L13" i="4"/>
  <c r="J13" i="4"/>
  <c r="L16" i="4"/>
  <c r="J16" i="4"/>
  <c r="L14" i="4"/>
  <c r="J14" i="4"/>
  <c r="L15" i="4"/>
  <c r="J15" i="4"/>
  <c r="L12" i="4"/>
  <c r="J12" i="4"/>
  <c r="L11" i="4"/>
  <c r="J11" i="4"/>
  <c r="O11" i="4" l="1"/>
  <c r="Q11" i="4" s="1"/>
  <c r="O10" i="4"/>
  <c r="Q10" i="4" s="1"/>
  <c r="O10" i="2"/>
  <c r="Q10" i="2" s="1"/>
  <c r="O10" i="3"/>
  <c r="O20" i="2"/>
  <c r="Q20" i="2" s="1"/>
  <c r="O18" i="2"/>
  <c r="Q18" i="2" s="1"/>
  <c r="O11" i="2"/>
  <c r="Q11" i="2" s="1"/>
  <c r="O17" i="2"/>
  <c r="Q17" i="2" s="1"/>
  <c r="O14" i="2"/>
  <c r="Q14" i="2" s="1"/>
  <c r="O9" i="2"/>
  <c r="Q9" i="2" s="1"/>
  <c r="O15" i="2"/>
  <c r="Q15" i="2" s="1"/>
  <c r="O8" i="2"/>
  <c r="Q8" i="2" s="1"/>
  <c r="O6" i="3"/>
  <c r="O15" i="4"/>
  <c r="Q15" i="4" s="1"/>
  <c r="O8" i="4"/>
  <c r="Q8" i="4" s="1"/>
  <c r="O16" i="4"/>
  <c r="Q16" i="4" s="1"/>
  <c r="O6" i="4"/>
  <c r="Q6" i="4" s="1"/>
  <c r="O8" i="3"/>
  <c r="O13" i="4"/>
  <c r="Q13" i="4" s="1"/>
  <c r="Q9" i="1"/>
  <c r="S9" i="1" s="1"/>
  <c r="Q8" i="1"/>
  <c r="S8" i="1" s="1"/>
  <c r="Q11" i="1"/>
  <c r="S11" i="1" s="1"/>
  <c r="Q7" i="1"/>
  <c r="S7" i="1" s="1"/>
  <c r="O9" i="4"/>
  <c r="Q9" i="4" s="1"/>
  <c r="O7" i="3"/>
  <c r="O19" i="2"/>
  <c r="Q19" i="2" s="1"/>
  <c r="O12" i="2"/>
  <c r="Q12" i="2" s="1"/>
  <c r="Q15" i="1"/>
  <c r="S15" i="1" s="1"/>
  <c r="O12" i="4"/>
  <c r="Q12" i="4" s="1"/>
  <c r="O7" i="4"/>
  <c r="Q7" i="4" s="1"/>
  <c r="O16" i="2"/>
  <c r="Q16" i="2" s="1"/>
  <c r="O7" i="2"/>
  <c r="Q7" i="2" s="1"/>
  <c r="Q14" i="1"/>
  <c r="S14" i="1" s="1"/>
  <c r="Q13" i="1"/>
  <c r="S13" i="1" s="1"/>
  <c r="Q10" i="1"/>
  <c r="S10" i="1" s="1"/>
  <c r="Q12" i="1"/>
  <c r="S12" i="1" s="1"/>
  <c r="O14" i="4"/>
  <c r="Q14" i="4" s="1"/>
  <c r="O9" i="3"/>
  <c r="O13" i="2"/>
  <c r="Q13" i="2" s="1"/>
  <c r="O6" i="2"/>
  <c r="Q6" i="2" s="1"/>
  <c r="Q6" i="1"/>
  <c r="S6" i="1" s="1"/>
  <c r="L7" i="5"/>
  <c r="J7" i="5"/>
  <c r="L6" i="5"/>
  <c r="J6" i="5"/>
  <c r="L8" i="5"/>
  <c r="J8" i="5"/>
  <c r="L9" i="5"/>
  <c r="J9" i="5"/>
  <c r="L10" i="6"/>
  <c r="J10" i="6"/>
  <c r="L11" i="6"/>
  <c r="J11" i="6"/>
  <c r="L9" i="6"/>
  <c r="J9" i="6"/>
  <c r="L21" i="6"/>
  <c r="J21" i="6"/>
  <c r="L14" i="6"/>
  <c r="J14" i="6"/>
  <c r="L12" i="6"/>
  <c r="J12" i="6"/>
  <c r="L7" i="6"/>
  <c r="J7" i="6"/>
  <c r="L6" i="6"/>
  <c r="J6" i="6"/>
  <c r="L8" i="6"/>
  <c r="J8" i="6"/>
  <c r="L13" i="6"/>
  <c r="J13" i="6"/>
  <c r="L15" i="6"/>
  <c r="J15" i="6"/>
  <c r="L19" i="6"/>
  <c r="J19" i="6"/>
  <c r="L17" i="6"/>
  <c r="J17" i="6"/>
  <c r="L16" i="6"/>
  <c r="J16" i="6"/>
  <c r="L18" i="6"/>
  <c r="J18" i="6"/>
  <c r="L20" i="6"/>
  <c r="J20" i="6"/>
  <c r="O17" i="6" l="1"/>
  <c r="O18" i="6"/>
  <c r="Q18" i="6" s="1"/>
  <c r="O7" i="6"/>
  <c r="Q9" i="3"/>
  <c r="Q17" i="6"/>
  <c r="O13" i="6"/>
  <c r="Q10" i="3"/>
  <c r="O12" i="6"/>
  <c r="O9" i="6"/>
  <c r="O16" i="6"/>
  <c r="O11" i="6"/>
  <c r="O15" i="6"/>
  <c r="O14" i="6"/>
  <c r="O7" i="5"/>
  <c r="O20" i="6"/>
  <c r="O6" i="6"/>
  <c r="O9" i="5"/>
  <c r="O6" i="5"/>
  <c r="O8" i="6"/>
  <c r="O10" i="6"/>
  <c r="O8" i="5"/>
  <c r="O19" i="6"/>
  <c r="O21" i="6"/>
  <c r="Q21" i="6" l="1"/>
  <c r="Q19" i="6"/>
  <c r="Q16" i="6"/>
  <c r="Q14" i="6"/>
  <c r="Q12" i="6"/>
  <c r="Q20" i="6"/>
  <c r="Q15" i="6"/>
  <c r="Q13" i="6"/>
  <c r="Q9" i="5"/>
  <c r="Q8" i="5"/>
  <c r="Q10" i="6"/>
  <c r="Q11" i="6" l="1"/>
  <c r="Q9" i="6" l="1"/>
  <c r="Q8" i="6"/>
  <c r="Q7" i="6" l="1"/>
  <c r="Q7" i="3" l="1"/>
  <c r="Q8" i="3"/>
  <c r="Q6" i="3"/>
  <c r="Q6" i="5" l="1"/>
  <c r="Q7" i="5"/>
  <c r="Q6" i="6" l="1"/>
</calcChain>
</file>

<file path=xl/sharedStrings.xml><?xml version="1.0" encoding="utf-8"?>
<sst xmlns="http://schemas.openxmlformats.org/spreadsheetml/2006/main" count="499" uniqueCount="127">
  <si>
    <t>Итоговая ведомость ШЭ ВсОШ</t>
  </si>
  <si>
    <t>Физическая культура</t>
  </si>
  <si>
    <t>«27» октября 2023 г.</t>
  </si>
  <si>
    <t>№ п/п</t>
  </si>
  <si>
    <t>Код школы</t>
  </si>
  <si>
    <t>Класс</t>
  </si>
  <si>
    <t>Шифр участника</t>
  </si>
  <si>
    <t>Город</t>
  </si>
  <si>
    <t>Задания</t>
  </si>
  <si>
    <t>Общий балл</t>
  </si>
  <si>
    <t>МАХ балл</t>
  </si>
  <si>
    <t>% выполнения</t>
  </si>
  <si>
    <t>Статус</t>
  </si>
  <si>
    <t>Тест</t>
  </si>
  <si>
    <t>Акробатика</t>
  </si>
  <si>
    <t>Баскетбол</t>
  </si>
  <si>
    <t>Оценка</t>
  </si>
  <si>
    <t>Балл</t>
  </si>
  <si>
    <t>Время, с</t>
  </si>
  <si>
    <t>Переславль-Залесский</t>
  </si>
  <si>
    <t>Анатольевна</t>
  </si>
  <si>
    <t>Ксения</t>
  </si>
  <si>
    <t>Сергеевна</t>
  </si>
  <si>
    <t>Алексеевна</t>
  </si>
  <si>
    <t>Владимировна</t>
  </si>
  <si>
    <t>Екатерина</t>
  </si>
  <si>
    <t>Артемовна</t>
  </si>
  <si>
    <t>Евгеньевна</t>
  </si>
  <si>
    <t>Мария</t>
  </si>
  <si>
    <t>Варвара</t>
  </si>
  <si>
    <t>Дмитриевна</t>
  </si>
  <si>
    <t>Ф 0901</t>
  </si>
  <si>
    <t>Ф 0902</t>
  </si>
  <si>
    <t>Ф 1001</t>
  </si>
  <si>
    <t>Ф 1002</t>
  </si>
  <si>
    <t>Ф 1003</t>
  </si>
  <si>
    <t>Ф 1004</t>
  </si>
  <si>
    <t>Ф 1005</t>
  </si>
  <si>
    <t>Ф 1006</t>
  </si>
  <si>
    <t>Ф 1007</t>
  </si>
  <si>
    <t>Ф 1008</t>
  </si>
  <si>
    <t>Ф 1103</t>
  </si>
  <si>
    <t>Ф 1104</t>
  </si>
  <si>
    <t>Ф 1105</t>
  </si>
  <si>
    <t>Ф 1106</t>
  </si>
  <si>
    <t>Ф 1107</t>
  </si>
  <si>
    <t>Ф 1108</t>
  </si>
  <si>
    <t>Ф 0903</t>
  </si>
  <si>
    <t>Ф 0904</t>
  </si>
  <si>
    <t>Ф 1101</t>
  </si>
  <si>
    <t>Ф 1102</t>
  </si>
  <si>
    <t>Ф 0701</t>
  </si>
  <si>
    <t>Ф 0702</t>
  </si>
  <si>
    <t>Ф 0703</t>
  </si>
  <si>
    <t>Ф 0706</t>
  </si>
  <si>
    <t>Ф 0707</t>
  </si>
  <si>
    <t>Ф 0708</t>
  </si>
  <si>
    <t>Ф 0709</t>
  </si>
  <si>
    <t>Ф 0801</t>
  </si>
  <si>
    <t>Ф 0802</t>
  </si>
  <si>
    <t>Ф 0803</t>
  </si>
  <si>
    <t>Ф 0806</t>
  </si>
  <si>
    <t>Ф 0704</t>
  </si>
  <si>
    <t>Ф 0705</t>
  </si>
  <si>
    <t>Максимовна</t>
  </si>
  <si>
    <t>Ф 0710</t>
  </si>
  <si>
    <t>ф 0804</t>
  </si>
  <si>
    <t>ф 0805</t>
  </si>
  <si>
    <t>Ф 0501</t>
  </si>
  <si>
    <t>Ф 0502</t>
  </si>
  <si>
    <t>Ф 0503</t>
  </si>
  <si>
    <t>Ф 0504</t>
  </si>
  <si>
    <t>Ф 0505</t>
  </si>
  <si>
    <t>Ф 0506</t>
  </si>
  <si>
    <t>Ф 0510</t>
  </si>
  <si>
    <t>Ф 0511</t>
  </si>
  <si>
    <t>Ф 0512</t>
  </si>
  <si>
    <t>Ф 0513</t>
  </si>
  <si>
    <t>Ф 0514</t>
  </si>
  <si>
    <t>Ф 0605</t>
  </si>
  <si>
    <t>Ф 0606</t>
  </si>
  <si>
    <t>Ф 0611</t>
  </si>
  <si>
    <t>Ф 0612</t>
  </si>
  <si>
    <t>Ф 0507</t>
  </si>
  <si>
    <t>Ярслава</t>
  </si>
  <si>
    <t>Владиславовна</t>
  </si>
  <si>
    <t>Ф 0508</t>
  </si>
  <si>
    <t>Ника</t>
  </si>
  <si>
    <t>Ф 0509</t>
  </si>
  <si>
    <t>Ф 0601</t>
  </si>
  <si>
    <t>Ф 0602</t>
  </si>
  <si>
    <t>Василиса</t>
  </si>
  <si>
    <t>Ф 0603</t>
  </si>
  <si>
    <t>Ф 0604</t>
  </si>
  <si>
    <t>Таисия</t>
  </si>
  <si>
    <t>Ф 0607</t>
  </si>
  <si>
    <t>Лилия</t>
  </si>
  <si>
    <t>Ф 0608</t>
  </si>
  <si>
    <t>Ф 0609</t>
  </si>
  <si>
    <t>Клсс</t>
  </si>
  <si>
    <t>Победитель</t>
  </si>
  <si>
    <t>Участник</t>
  </si>
  <si>
    <t>Д</t>
  </si>
  <si>
    <t>Р</t>
  </si>
  <si>
    <t>М</t>
  </si>
  <si>
    <t>Б</t>
  </si>
  <si>
    <t>Г</t>
  </si>
  <si>
    <t>Ц</t>
  </si>
  <si>
    <t>К</t>
  </si>
  <si>
    <t>А</t>
  </si>
  <si>
    <t>Х</t>
  </si>
  <si>
    <t>ФИО</t>
  </si>
  <si>
    <t>Т</t>
  </si>
  <si>
    <t>Л</t>
  </si>
  <si>
    <t>В</t>
  </si>
  <si>
    <t>О</t>
  </si>
  <si>
    <t>И</t>
  </si>
  <si>
    <t>С</t>
  </si>
  <si>
    <t>Е</t>
  </si>
  <si>
    <t>Н</t>
  </si>
  <si>
    <t>З</t>
  </si>
  <si>
    <t>П</t>
  </si>
  <si>
    <t>Э</t>
  </si>
  <si>
    <t>У</t>
  </si>
  <si>
    <t>Ф</t>
  </si>
  <si>
    <t>Ш</t>
  </si>
  <si>
    <t>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</si>
</sst>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8">
    <font>
      <sz val="11"/>
      <color theme="1"/>
      <name val="Calibri"/>
      <charset val="13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3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</cellStyleXfs>
  <cellXfs count="55">
    <xf numFmtId="0" fontId="0" fillId="0" borderId="0" xfId="0"/>
    <xf numFmtId="1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distributed"/>
    </xf>
    <xf numFmtId="0" fontId="1" fillId="0" borderId="4" xfId="0" applyFont="1" applyBorder="1" applyAlignment="1">
      <alignment horizontal="left" vertical="distributed"/>
    </xf>
    <xf numFmtId="2" fontId="1" fillId="0" borderId="4" xfId="0" applyNumberFormat="1" applyFont="1" applyBorder="1" applyAlignment="1">
      <alignment horizontal="left" vertical="distributed"/>
    </xf>
    <xf numFmtId="0" fontId="1" fillId="0" borderId="4" xfId="0" applyFont="1" applyBorder="1" applyAlignment="1">
      <alignment horizontal="left"/>
    </xf>
    <xf numFmtId="164" fontId="1" fillId="0" borderId="4" xfId="9" applyNumberFormat="1" applyFont="1" applyBorder="1" applyAlignment="1">
      <alignment horizontal="left"/>
    </xf>
    <xf numFmtId="1" fontId="1" fillId="0" borderId="4" xfId="0" applyNumberFormat="1" applyFont="1" applyBorder="1" applyAlignment="1">
      <alignment horizontal="left"/>
    </xf>
    <xf numFmtId="0" fontId="1" fillId="0" borderId="4" xfId="10" applyFont="1" applyBorder="1" applyAlignment="1">
      <alignment horizontal="left"/>
    </xf>
    <xf numFmtId="2" fontId="1" fillId="0" borderId="4" xfId="0" applyNumberFormat="1" applyFont="1" applyBorder="1" applyAlignment="1">
      <alignment horizontal="left"/>
    </xf>
    <xf numFmtId="2" fontId="1" fillId="0" borderId="4" xfId="0" applyNumberFormat="1" applyFont="1" applyBorder="1" applyAlignment="1" applyProtection="1">
      <alignment horizontal="left"/>
      <protection hidden="1"/>
    </xf>
    <xf numFmtId="2" fontId="1" fillId="0" borderId="4" xfId="9" applyNumberFormat="1" applyFont="1" applyBorder="1" applyAlignment="1">
      <alignment horizontal="left"/>
    </xf>
    <xf numFmtId="9" fontId="1" fillId="0" borderId="4" xfId="4" applyFont="1" applyFill="1" applyBorder="1" applyAlignment="1">
      <alignment horizontal="left"/>
    </xf>
    <xf numFmtId="0" fontId="1" fillId="0" borderId="4" xfId="15" applyFont="1" applyBorder="1" applyAlignment="1">
      <alignment horizontal="left"/>
    </xf>
    <xf numFmtId="0" fontId="1" fillId="0" borderId="4" xfId="9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4" fontId="1" fillId="0" borderId="11" xfId="9" applyNumberFormat="1" applyFont="1" applyBorder="1" applyAlignment="1">
      <alignment horizontal="left"/>
    </xf>
    <xf numFmtId="0" fontId="1" fillId="0" borderId="11" xfId="10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 applyProtection="1">
      <alignment horizontal="left"/>
      <protection hidden="1"/>
    </xf>
    <xf numFmtId="2" fontId="1" fillId="0" borderId="11" xfId="9" applyNumberFormat="1" applyFont="1" applyBorder="1" applyAlignment="1">
      <alignment horizontal="left"/>
    </xf>
    <xf numFmtId="0" fontId="1" fillId="0" borderId="4" xfId="6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1" fillId="0" borderId="11" xfId="15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 vertical="distributed"/>
    </xf>
    <xf numFmtId="0" fontId="1" fillId="0" borderId="6" xfId="0" applyFont="1" applyBorder="1" applyAlignment="1">
      <alignment horizontal="left" vertical="distributed"/>
    </xf>
    <xf numFmtId="0" fontId="1" fillId="0" borderId="7" xfId="0" applyFont="1" applyBorder="1" applyAlignment="1">
      <alignment horizontal="left" vertical="distributed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</cellXfs>
  <cellStyles count="16">
    <cellStyle name="Excel Built-in Normal" xfId="12" xr:uid="{00000000-0005-0000-0000-000000000000}"/>
    <cellStyle name="Excel Built-in Normal 1" xfId="13" xr:uid="{00000000-0005-0000-0000-000001000000}"/>
    <cellStyle name="Excel Built-in Normal 2" xfId="14" xr:uid="{00000000-0005-0000-0000-000002000000}"/>
    <cellStyle name="TableStyleLight1" xfId="2" xr:uid="{00000000-0005-0000-0000-000003000000}"/>
    <cellStyle name="Обычный" xfId="0" builtinId="0"/>
    <cellStyle name="Обычный 2" xfId="10" xr:uid="{00000000-0005-0000-0000-000005000000}"/>
    <cellStyle name="Обычный 3" xfId="6" xr:uid="{00000000-0005-0000-0000-000006000000}"/>
    <cellStyle name="Обычный 3 2" xfId="7" xr:uid="{00000000-0005-0000-0000-000007000000}"/>
    <cellStyle name="Обычный 3 3" xfId="15" xr:uid="{00000000-0005-0000-0000-000008000000}"/>
    <cellStyle name="Обычный 4" xfId="9" xr:uid="{00000000-0005-0000-0000-000009000000}"/>
    <cellStyle name="Обычный 5" xfId="3" xr:uid="{00000000-0005-0000-0000-00000A000000}"/>
    <cellStyle name="Обычный 5 2" xfId="5" xr:uid="{00000000-0005-0000-0000-00000B000000}"/>
    <cellStyle name="Обычный 5 3" xfId="1" xr:uid="{00000000-0005-0000-0000-00000C000000}"/>
    <cellStyle name="Обычный 6" xfId="8" xr:uid="{00000000-0005-0000-0000-00000D000000}"/>
    <cellStyle name="Обычный 6 2" xfId="11" xr:uid="{00000000-0005-0000-0000-00000E000000}"/>
    <cellStyle name="Процентный" xfId="4" builtinId="5"/>
  </cellStyles>
  <dxfs count="0"/>
  <tableStyles count="0" defaultTableStyle="TableStyleMedium2"/>
  <colors>
    <mruColors>
      <color rgb="FF6EA0DC"/>
      <color rgb="FFFFB3B3"/>
      <color rgb="FF99BCE7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zoomScale="75" zoomScaleNormal="75" workbookViewId="0">
      <selection activeCell="G18" sqref="G18"/>
    </sheetView>
  </sheetViews>
  <sheetFormatPr defaultColWidth="9.08984375" defaultRowHeight="15.5"/>
  <cols>
    <col min="1" max="1" width="7.453125" style="2" customWidth="1"/>
    <col min="2" max="2" width="18" style="2" hidden="1" customWidth="1"/>
    <col min="3" max="3" width="22.08984375" style="2" hidden="1" customWidth="1"/>
    <col min="4" max="4" width="3" style="2" bestFit="1" customWidth="1"/>
    <col min="5" max="6" width="4.08984375" style="2" customWidth="1"/>
    <col min="7" max="7" width="13.08984375" style="2" customWidth="1"/>
    <col min="8" max="8" width="8.08984375" style="3" customWidth="1"/>
    <col min="9" max="9" width="12.36328125" style="2" hidden="1" customWidth="1"/>
    <col min="10" max="10" width="25.6328125" style="2" customWidth="1"/>
    <col min="11" max="11" width="10.453125" style="2" hidden="1" customWidth="1"/>
    <col min="12" max="12" width="10.453125" style="5" hidden="1" customWidth="1"/>
    <col min="13" max="13" width="13.36328125" style="2" hidden="1" customWidth="1"/>
    <col min="14" max="15" width="12" style="2" hidden="1" customWidth="1"/>
    <col min="16" max="16" width="13.36328125" style="2" hidden="1" customWidth="1"/>
    <col min="17" max="17" width="10.08984375" style="4" customWidth="1"/>
    <col min="18" max="19" width="10" style="2" customWidth="1"/>
    <col min="20" max="20" width="12.54296875" style="4" customWidth="1"/>
    <col min="21" max="16384" width="9.08984375" style="2"/>
  </cols>
  <sheetData>
    <row r="1" spans="1:20">
      <c r="A1" s="2" t="s">
        <v>0</v>
      </c>
      <c r="J1" s="2" t="s">
        <v>1</v>
      </c>
      <c r="K1" s="32"/>
      <c r="L1" s="32"/>
      <c r="M1" s="32"/>
      <c r="N1" s="32"/>
      <c r="O1" s="32"/>
      <c r="P1" s="32"/>
    </row>
    <row r="2" spans="1:20">
      <c r="A2" s="33" t="s">
        <v>2</v>
      </c>
      <c r="B2" s="33"/>
    </row>
    <row r="3" spans="1:20" s="6" customFormat="1" ht="22.5" customHeight="1">
      <c r="A3" s="37" t="s">
        <v>3</v>
      </c>
      <c r="B3" s="52"/>
      <c r="C3" s="52"/>
      <c r="D3" s="46" t="s">
        <v>111</v>
      </c>
      <c r="E3" s="46"/>
      <c r="F3" s="47"/>
      <c r="G3" s="37" t="s">
        <v>4</v>
      </c>
      <c r="H3" s="40" t="s">
        <v>99</v>
      </c>
      <c r="I3" s="37" t="s">
        <v>6</v>
      </c>
      <c r="J3" s="37" t="s">
        <v>7</v>
      </c>
      <c r="K3" s="34" t="s">
        <v>8</v>
      </c>
      <c r="L3" s="35"/>
      <c r="M3" s="35"/>
      <c r="N3" s="35"/>
      <c r="O3" s="35"/>
      <c r="P3" s="36"/>
      <c r="Q3" s="43" t="s">
        <v>9</v>
      </c>
      <c r="R3" s="37" t="s">
        <v>10</v>
      </c>
      <c r="S3" s="37" t="s">
        <v>11</v>
      </c>
      <c r="T3" s="43" t="s">
        <v>12</v>
      </c>
    </row>
    <row r="4" spans="1:20" s="6" customFormat="1" ht="16.5" customHeight="1">
      <c r="A4" s="38"/>
      <c r="B4" s="53"/>
      <c r="C4" s="53"/>
      <c r="D4" s="48"/>
      <c r="E4" s="48"/>
      <c r="F4" s="49"/>
      <c r="G4" s="38"/>
      <c r="H4" s="41"/>
      <c r="I4" s="38"/>
      <c r="J4" s="38"/>
      <c r="K4" s="34" t="s">
        <v>13</v>
      </c>
      <c r="L4" s="36"/>
      <c r="M4" s="34" t="s">
        <v>14</v>
      </c>
      <c r="N4" s="36"/>
      <c r="O4" s="34" t="s">
        <v>15</v>
      </c>
      <c r="P4" s="36"/>
      <c r="Q4" s="44"/>
      <c r="R4" s="38"/>
      <c r="S4" s="38"/>
      <c r="T4" s="44"/>
    </row>
    <row r="5" spans="1:20" s="6" customFormat="1">
      <c r="A5" s="39"/>
      <c r="B5" s="54"/>
      <c r="C5" s="54"/>
      <c r="D5" s="50"/>
      <c r="E5" s="50"/>
      <c r="F5" s="51"/>
      <c r="G5" s="39"/>
      <c r="H5" s="42"/>
      <c r="I5" s="39"/>
      <c r="J5" s="39"/>
      <c r="K5" s="7" t="s">
        <v>16</v>
      </c>
      <c r="L5" s="8" t="s">
        <v>17</v>
      </c>
      <c r="M5" s="7" t="s">
        <v>16</v>
      </c>
      <c r="N5" s="7" t="s">
        <v>17</v>
      </c>
      <c r="O5" s="7" t="s">
        <v>18</v>
      </c>
      <c r="P5" s="7" t="s">
        <v>17</v>
      </c>
      <c r="Q5" s="45"/>
      <c r="R5" s="39"/>
      <c r="S5" s="39"/>
      <c r="T5" s="45"/>
    </row>
    <row r="6" spans="1:20">
      <c r="A6" s="9">
        <v>11</v>
      </c>
      <c r="B6" s="9" t="s">
        <v>21</v>
      </c>
      <c r="C6" s="9" t="s">
        <v>20</v>
      </c>
      <c r="D6" s="10" t="s">
        <v>102</v>
      </c>
      <c r="E6" s="10" t="str">
        <f t="shared" ref="E6:E15" si="0">LEFT(B6,1)</f>
        <v>К</v>
      </c>
      <c r="F6" s="10" t="str">
        <f t="shared" ref="F6:F15" si="1">LEFT(C6,1)</f>
        <v>А</v>
      </c>
      <c r="G6" s="17">
        <v>760184</v>
      </c>
      <c r="H6" s="11">
        <v>6</v>
      </c>
      <c r="I6" s="9" t="s">
        <v>93</v>
      </c>
      <c r="J6" s="12" t="s">
        <v>19</v>
      </c>
      <c r="K6" s="13">
        <v>30</v>
      </c>
      <c r="L6" s="14">
        <f>IF(K6="-",0,IF(K6&gt;-20,20*K6/49))</f>
        <v>12.244897959183673</v>
      </c>
      <c r="M6" s="13">
        <v>8.6</v>
      </c>
      <c r="N6" s="14">
        <f t="shared" ref="N6:N7" si="2">IF(M6="-",0,IF(M6&gt;-40,40*M6/10))</f>
        <v>34.4</v>
      </c>
      <c r="O6" s="9">
        <v>12.4</v>
      </c>
      <c r="P6" s="14">
        <v>37.74</v>
      </c>
      <c r="Q6" s="15">
        <f t="shared" ref="Q6" si="3">L6+N6+P6</f>
        <v>84.384897959183675</v>
      </c>
      <c r="R6" s="9">
        <v>100</v>
      </c>
      <c r="S6" s="16">
        <f t="shared" ref="S6:S15" si="4">Q6/R6</f>
        <v>0.8438489795918368</v>
      </c>
      <c r="T6" s="9" t="s">
        <v>100</v>
      </c>
    </row>
    <row r="7" spans="1:20">
      <c r="A7" s="9">
        <v>14</v>
      </c>
      <c r="B7" s="9" t="s">
        <v>91</v>
      </c>
      <c r="C7" s="9" t="s">
        <v>64</v>
      </c>
      <c r="D7" s="10" t="s">
        <v>103</v>
      </c>
      <c r="E7" s="10" t="str">
        <f t="shared" si="0"/>
        <v>В</v>
      </c>
      <c r="F7" s="10" t="str">
        <f t="shared" si="1"/>
        <v>М</v>
      </c>
      <c r="G7" s="9">
        <v>760184</v>
      </c>
      <c r="H7" s="11">
        <v>6</v>
      </c>
      <c r="I7" s="9" t="s">
        <v>92</v>
      </c>
      <c r="J7" s="12" t="s">
        <v>19</v>
      </c>
      <c r="K7" s="13">
        <v>32</v>
      </c>
      <c r="L7" s="14">
        <f>IF(K7="-",0,IF(K7&gt;-20,20*K7/49))</f>
        <v>13.061224489795919</v>
      </c>
      <c r="M7" s="13">
        <v>8.8000000000000007</v>
      </c>
      <c r="N7" s="14">
        <f t="shared" si="2"/>
        <v>35.200000000000003</v>
      </c>
      <c r="O7" s="13">
        <v>13.4</v>
      </c>
      <c r="P7" s="14">
        <v>34.93</v>
      </c>
      <c r="Q7" s="15">
        <f t="shared" ref="Q7:Q8" si="5">L7+N7+P7</f>
        <v>83.191224489795928</v>
      </c>
      <c r="R7" s="9">
        <v>100</v>
      </c>
      <c r="S7" s="16">
        <f t="shared" si="4"/>
        <v>0.83191224489795923</v>
      </c>
      <c r="T7" s="9" t="s">
        <v>100</v>
      </c>
    </row>
    <row r="8" spans="1:20" ht="16" thickBot="1">
      <c r="A8" s="9">
        <v>21</v>
      </c>
      <c r="B8" s="9" t="s">
        <v>94</v>
      </c>
      <c r="C8" s="9" t="s">
        <v>23</v>
      </c>
      <c r="D8" s="10" t="s">
        <v>104</v>
      </c>
      <c r="E8" s="10" t="str">
        <f t="shared" si="0"/>
        <v>Т</v>
      </c>
      <c r="F8" s="10" t="str">
        <f t="shared" si="1"/>
        <v>А</v>
      </c>
      <c r="G8" s="9">
        <v>760184</v>
      </c>
      <c r="H8" s="11">
        <v>6</v>
      </c>
      <c r="I8" s="9" t="s">
        <v>95</v>
      </c>
      <c r="J8" s="12" t="s">
        <v>19</v>
      </c>
      <c r="K8" s="13">
        <v>32</v>
      </c>
      <c r="L8" s="14">
        <f>IF(K8="-",0,IF(K8&gt;-20,20*K8/49))</f>
        <v>13.061224489795919</v>
      </c>
      <c r="M8" s="13">
        <v>8.6</v>
      </c>
      <c r="N8" s="14">
        <f t="shared" ref="N8:N9" si="6">IF(M8="-",0,IF(M8&gt;-40,40*M8/10))</f>
        <v>34.4</v>
      </c>
      <c r="O8" s="13">
        <v>14.1</v>
      </c>
      <c r="P8" s="14">
        <v>33.19</v>
      </c>
      <c r="Q8" s="15">
        <f t="shared" si="5"/>
        <v>80.651224489795908</v>
      </c>
      <c r="R8" s="9">
        <v>100</v>
      </c>
      <c r="S8" s="16">
        <f t="shared" si="4"/>
        <v>0.80651224489795903</v>
      </c>
      <c r="T8" s="9" t="s">
        <v>100</v>
      </c>
    </row>
    <row r="9" spans="1:20" ht="16" thickBot="1">
      <c r="A9" s="9">
        <v>24</v>
      </c>
      <c r="B9" s="28" t="s">
        <v>25</v>
      </c>
      <c r="C9" s="28" t="s">
        <v>30</v>
      </c>
      <c r="D9" s="10" t="s">
        <v>105</v>
      </c>
      <c r="E9" s="10" t="str">
        <f t="shared" si="0"/>
        <v>Е</v>
      </c>
      <c r="F9" s="10" t="str">
        <f t="shared" si="1"/>
        <v>Д</v>
      </c>
      <c r="G9" s="9">
        <v>760184</v>
      </c>
      <c r="H9" s="29">
        <v>6</v>
      </c>
      <c r="I9" s="30" t="s">
        <v>89</v>
      </c>
      <c r="J9" s="12" t="s">
        <v>19</v>
      </c>
      <c r="K9" s="13">
        <v>27.5</v>
      </c>
      <c r="L9" s="14">
        <f>IF(K9="-",0,IF(K9&gt;-20,20*K9/49))</f>
        <v>11.224489795918368</v>
      </c>
      <c r="M9" s="13">
        <v>7.1</v>
      </c>
      <c r="N9" s="14">
        <f t="shared" si="6"/>
        <v>28.4</v>
      </c>
      <c r="O9" s="9">
        <v>11.7</v>
      </c>
      <c r="P9" s="14">
        <v>40</v>
      </c>
      <c r="Q9" s="15">
        <f t="shared" ref="Q9:Q14" si="7">L9+N9+P9</f>
        <v>79.624489795918365</v>
      </c>
      <c r="R9" s="9">
        <v>100</v>
      </c>
      <c r="S9" s="16">
        <f t="shared" si="4"/>
        <v>0.79624489795918363</v>
      </c>
      <c r="T9" s="9" t="s">
        <v>100</v>
      </c>
    </row>
    <row r="10" spans="1:20">
      <c r="A10" s="9">
        <v>32</v>
      </c>
      <c r="B10" s="9" t="s">
        <v>29</v>
      </c>
      <c r="C10" s="9" t="s">
        <v>26</v>
      </c>
      <c r="D10" s="10" t="s">
        <v>106</v>
      </c>
      <c r="E10" s="10" t="str">
        <f t="shared" si="0"/>
        <v>В</v>
      </c>
      <c r="F10" s="10" t="str">
        <f t="shared" si="1"/>
        <v>А</v>
      </c>
      <c r="G10" s="9">
        <v>760184</v>
      </c>
      <c r="H10" s="11">
        <v>6</v>
      </c>
      <c r="I10" s="9" t="s">
        <v>98</v>
      </c>
      <c r="J10" s="12" t="s">
        <v>19</v>
      </c>
      <c r="K10" s="13">
        <v>24</v>
      </c>
      <c r="L10" s="14">
        <f>IF(K10="-",0,IF(K10&gt;-20,20*K10/49))</f>
        <v>9.795918367346939</v>
      </c>
      <c r="M10" s="13">
        <v>8.5</v>
      </c>
      <c r="N10" s="14">
        <f t="shared" ref="N10:N15" si="8">IF(M10="-",0,IF(M10&gt;-40,40*M10/10))</f>
        <v>34</v>
      </c>
      <c r="O10" s="13">
        <v>14.1</v>
      </c>
      <c r="P10" s="14">
        <v>33.19</v>
      </c>
      <c r="Q10" s="15">
        <f t="shared" si="7"/>
        <v>76.98591836734694</v>
      </c>
      <c r="R10" s="9">
        <v>100</v>
      </c>
      <c r="S10" s="16">
        <f t="shared" si="4"/>
        <v>0.76985918367346939</v>
      </c>
      <c r="T10" s="9" t="s">
        <v>101</v>
      </c>
    </row>
    <row r="11" spans="1:20">
      <c r="A11" s="9">
        <v>40</v>
      </c>
      <c r="B11" s="9" t="s">
        <v>96</v>
      </c>
      <c r="C11" s="9" t="s">
        <v>27</v>
      </c>
      <c r="D11" s="10" t="s">
        <v>107</v>
      </c>
      <c r="E11" s="10" t="str">
        <f t="shared" si="0"/>
        <v>Л</v>
      </c>
      <c r="F11" s="10" t="str">
        <f t="shared" si="1"/>
        <v>Е</v>
      </c>
      <c r="G11" s="9">
        <v>760184</v>
      </c>
      <c r="H11" s="11">
        <v>6</v>
      </c>
      <c r="I11" s="9" t="s">
        <v>97</v>
      </c>
      <c r="J11" s="12" t="s">
        <v>19</v>
      </c>
      <c r="K11" s="13">
        <v>23</v>
      </c>
      <c r="L11" s="14">
        <f t="shared" ref="L11" si="9">IF(K11="-",0,IF(K11&gt;-20,20*K11/49))</f>
        <v>9.387755102040817</v>
      </c>
      <c r="M11" s="13">
        <v>8.5</v>
      </c>
      <c r="N11" s="14">
        <f t="shared" si="8"/>
        <v>34</v>
      </c>
      <c r="O11" s="13">
        <v>15.4</v>
      </c>
      <c r="P11" s="14">
        <v>30.39</v>
      </c>
      <c r="Q11" s="15">
        <f t="shared" si="7"/>
        <v>73.777755102040814</v>
      </c>
      <c r="R11" s="9">
        <v>100</v>
      </c>
      <c r="S11" s="16">
        <f t="shared" si="4"/>
        <v>0.7377775510204081</v>
      </c>
      <c r="T11" s="9" t="s">
        <v>101</v>
      </c>
    </row>
    <row r="12" spans="1:20">
      <c r="A12" s="9">
        <v>45</v>
      </c>
      <c r="B12" s="9" t="s">
        <v>28</v>
      </c>
      <c r="C12" s="9" t="s">
        <v>24</v>
      </c>
      <c r="D12" s="10" t="s">
        <v>108</v>
      </c>
      <c r="E12" s="10" t="str">
        <f t="shared" si="0"/>
        <v>М</v>
      </c>
      <c r="F12" s="10" t="str">
        <f t="shared" si="1"/>
        <v>В</v>
      </c>
      <c r="G12" s="9">
        <v>760184</v>
      </c>
      <c r="H12" s="11">
        <v>5</v>
      </c>
      <c r="I12" s="9" t="s">
        <v>83</v>
      </c>
      <c r="J12" s="12" t="s">
        <v>19</v>
      </c>
      <c r="K12" s="13">
        <v>17.5</v>
      </c>
      <c r="L12" s="14">
        <f>IF(K12="-",0,IF(K12&gt;-20,20*K12/34))</f>
        <v>10.294117647058824</v>
      </c>
      <c r="M12" s="13">
        <v>6.7</v>
      </c>
      <c r="N12" s="14">
        <f t="shared" si="8"/>
        <v>26.8</v>
      </c>
      <c r="O12" s="13">
        <v>13</v>
      </c>
      <c r="P12" s="14">
        <v>36</v>
      </c>
      <c r="Q12" s="15">
        <f t="shared" si="7"/>
        <v>73.094117647058823</v>
      </c>
      <c r="R12" s="9">
        <v>100</v>
      </c>
      <c r="S12" s="16">
        <f t="shared" si="4"/>
        <v>0.73094117647058821</v>
      </c>
      <c r="T12" s="9" t="s">
        <v>101</v>
      </c>
    </row>
    <row r="13" spans="1:20">
      <c r="A13" s="9">
        <v>47</v>
      </c>
      <c r="B13" s="9" t="s">
        <v>84</v>
      </c>
      <c r="C13" s="9" t="s">
        <v>85</v>
      </c>
      <c r="D13" s="10" t="s">
        <v>108</v>
      </c>
      <c r="E13" s="10" t="str">
        <f t="shared" si="0"/>
        <v>Я</v>
      </c>
      <c r="F13" s="10" t="str">
        <f t="shared" si="1"/>
        <v>В</v>
      </c>
      <c r="G13" s="9">
        <v>760184</v>
      </c>
      <c r="H13" s="11">
        <v>5</v>
      </c>
      <c r="I13" s="9" t="s">
        <v>86</v>
      </c>
      <c r="J13" s="12" t="s">
        <v>19</v>
      </c>
      <c r="K13" s="13">
        <v>20</v>
      </c>
      <c r="L13" s="14">
        <f t="shared" ref="L13:L14" si="10">IF(K13="-",0,IF(K13&gt;-20,20*K13/49))</f>
        <v>8.1632653061224492</v>
      </c>
      <c r="M13" s="9">
        <v>6.4</v>
      </c>
      <c r="N13" s="14">
        <f t="shared" si="8"/>
        <v>25.6</v>
      </c>
      <c r="O13" s="13">
        <v>12</v>
      </c>
      <c r="P13" s="14">
        <v>39</v>
      </c>
      <c r="Q13" s="15">
        <f t="shared" si="7"/>
        <v>72.763265306122449</v>
      </c>
      <c r="R13" s="9">
        <v>100</v>
      </c>
      <c r="S13" s="16">
        <f t="shared" si="4"/>
        <v>0.72763265306122449</v>
      </c>
      <c r="T13" s="9" t="s">
        <v>101</v>
      </c>
    </row>
    <row r="14" spans="1:20">
      <c r="A14" s="9">
        <v>49</v>
      </c>
      <c r="B14" s="9" t="s">
        <v>29</v>
      </c>
      <c r="C14" s="9" t="s">
        <v>22</v>
      </c>
      <c r="D14" s="10" t="s">
        <v>109</v>
      </c>
      <c r="E14" s="10" t="str">
        <f t="shared" si="0"/>
        <v>В</v>
      </c>
      <c r="F14" s="10" t="str">
        <f t="shared" si="1"/>
        <v>С</v>
      </c>
      <c r="G14" s="9">
        <v>760184</v>
      </c>
      <c r="H14" s="11">
        <v>6</v>
      </c>
      <c r="I14" s="9" t="s">
        <v>90</v>
      </c>
      <c r="J14" s="12" t="s">
        <v>19</v>
      </c>
      <c r="K14" s="13">
        <v>31</v>
      </c>
      <c r="L14" s="14">
        <f t="shared" si="10"/>
        <v>12.653061224489797</v>
      </c>
      <c r="M14" s="13">
        <v>8.8000000000000007</v>
      </c>
      <c r="N14" s="14">
        <f t="shared" si="8"/>
        <v>35.200000000000003</v>
      </c>
      <c r="O14" s="13">
        <v>19</v>
      </c>
      <c r="P14" s="14">
        <v>24.63</v>
      </c>
      <c r="Q14" s="15">
        <f t="shared" si="7"/>
        <v>72.483061224489802</v>
      </c>
      <c r="R14" s="9">
        <v>100</v>
      </c>
      <c r="S14" s="16">
        <f t="shared" si="4"/>
        <v>0.72483061224489798</v>
      </c>
      <c r="T14" s="9" t="s">
        <v>101</v>
      </c>
    </row>
    <row r="15" spans="1:20">
      <c r="A15" s="9">
        <v>60</v>
      </c>
      <c r="B15" s="19" t="s">
        <v>87</v>
      </c>
      <c r="C15" s="19" t="s">
        <v>27</v>
      </c>
      <c r="D15" s="10" t="s">
        <v>110</v>
      </c>
      <c r="E15" s="10" t="str">
        <f t="shared" si="0"/>
        <v>Н</v>
      </c>
      <c r="F15" s="10" t="str">
        <f t="shared" si="1"/>
        <v>Е</v>
      </c>
      <c r="G15" s="21">
        <v>760184</v>
      </c>
      <c r="H15" s="1">
        <v>5</v>
      </c>
      <c r="I15" s="19" t="s">
        <v>88</v>
      </c>
      <c r="J15" s="21" t="s">
        <v>19</v>
      </c>
      <c r="K15" s="22">
        <v>13</v>
      </c>
      <c r="L15" s="23">
        <f t="shared" ref="L15" si="11">IF(K15="-",0,IF(K15&gt;-20,20*K15/49))</f>
        <v>5.3061224489795915</v>
      </c>
      <c r="M15" s="22">
        <v>6.9</v>
      </c>
      <c r="N15" s="23">
        <f t="shared" si="8"/>
        <v>27.6</v>
      </c>
      <c r="O15" s="22">
        <v>13</v>
      </c>
      <c r="P15" s="23">
        <v>36</v>
      </c>
      <c r="Q15" s="24">
        <f t="shared" ref="Q15" si="12">L15+N15+P15</f>
        <v>68.906122448979602</v>
      </c>
      <c r="R15" s="19">
        <v>100</v>
      </c>
      <c r="S15" s="16">
        <f t="shared" si="4"/>
        <v>0.68906122448979601</v>
      </c>
      <c r="T15" s="9" t="s">
        <v>101</v>
      </c>
    </row>
  </sheetData>
  <sortState xmlns:xlrd2="http://schemas.microsoft.com/office/spreadsheetml/2017/richdata2" ref="B6:Q85">
    <sortCondition descending="1" ref="Q6:Q85"/>
  </sortState>
  <mergeCells count="16">
    <mergeCell ref="D3:F5"/>
    <mergeCell ref="J3:J5"/>
    <mergeCell ref="Q3:Q5"/>
    <mergeCell ref="R3:R5"/>
    <mergeCell ref="S3:S5"/>
    <mergeCell ref="T3:T5"/>
    <mergeCell ref="K1:P1"/>
    <mergeCell ref="A2:B2"/>
    <mergeCell ref="K3:P3"/>
    <mergeCell ref="K4:L4"/>
    <mergeCell ref="M4:N4"/>
    <mergeCell ref="O4:P4"/>
    <mergeCell ref="A3:A5"/>
    <mergeCell ref="G3:G5"/>
    <mergeCell ref="H3:H5"/>
    <mergeCell ref="I3:I5"/>
  </mergeCells>
  <pageMargins left="0.69930555555555596" right="0.69930555555555596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"/>
  <sheetViews>
    <sheetView zoomScale="75" zoomScaleNormal="75" workbookViewId="0">
      <selection activeCell="E26" sqref="E26"/>
    </sheetView>
  </sheetViews>
  <sheetFormatPr defaultColWidth="9.08984375" defaultRowHeight="15.5"/>
  <cols>
    <col min="1" max="1" width="7.453125" style="2" customWidth="1"/>
    <col min="2" max="4" width="3" style="2" bestFit="1" customWidth="1"/>
    <col min="5" max="5" width="13.08984375" style="2" customWidth="1"/>
    <col min="6" max="6" width="8.08984375" style="3" customWidth="1"/>
    <col min="7" max="7" width="12.36328125" style="2" hidden="1" customWidth="1"/>
    <col min="8" max="8" width="25.6328125" style="2" customWidth="1"/>
    <col min="9" max="9" width="10.453125" style="2" hidden="1" customWidth="1"/>
    <col min="10" max="10" width="10.453125" style="5" hidden="1" customWidth="1"/>
    <col min="11" max="11" width="13.36328125" style="2" hidden="1" customWidth="1"/>
    <col min="12" max="13" width="12" style="2" hidden="1" customWidth="1"/>
    <col min="14" max="14" width="13.36328125" style="2" hidden="1" customWidth="1"/>
    <col min="15" max="15" width="10.08984375" style="4" customWidth="1"/>
    <col min="16" max="17" width="10" style="2" customWidth="1"/>
    <col min="18" max="18" width="12.54296875" style="4" customWidth="1"/>
    <col min="19" max="16384" width="9.08984375" style="2"/>
  </cols>
  <sheetData>
    <row r="1" spans="1:18">
      <c r="A1" s="2" t="s">
        <v>0</v>
      </c>
      <c r="H1" s="2" t="s">
        <v>1</v>
      </c>
      <c r="I1" s="32"/>
      <c r="J1" s="32"/>
      <c r="K1" s="32"/>
      <c r="L1" s="32"/>
      <c r="M1" s="32"/>
      <c r="N1" s="32"/>
    </row>
    <row r="2" spans="1:18">
      <c r="A2" s="2" t="s">
        <v>2</v>
      </c>
    </row>
    <row r="3" spans="1:18" s="6" customFormat="1" ht="22.5" customHeight="1">
      <c r="A3" s="37" t="s">
        <v>3</v>
      </c>
      <c r="B3" s="37"/>
      <c r="C3" s="37"/>
      <c r="D3" s="37"/>
      <c r="E3" s="37" t="s">
        <v>4</v>
      </c>
      <c r="F3" s="40" t="s">
        <v>99</v>
      </c>
      <c r="G3" s="37" t="s">
        <v>6</v>
      </c>
      <c r="H3" s="37" t="s">
        <v>7</v>
      </c>
      <c r="I3" s="34" t="s">
        <v>8</v>
      </c>
      <c r="J3" s="35"/>
      <c r="K3" s="35"/>
      <c r="L3" s="35"/>
      <c r="M3" s="35"/>
      <c r="N3" s="36"/>
      <c r="O3" s="43" t="s">
        <v>9</v>
      </c>
      <c r="P3" s="37" t="s">
        <v>10</v>
      </c>
      <c r="Q3" s="37" t="s">
        <v>11</v>
      </c>
      <c r="R3" s="43" t="s">
        <v>12</v>
      </c>
    </row>
    <row r="4" spans="1:18" s="6" customFormat="1" ht="16.5" customHeight="1">
      <c r="A4" s="38"/>
      <c r="B4" s="38"/>
      <c r="C4" s="38"/>
      <c r="D4" s="38"/>
      <c r="E4" s="38"/>
      <c r="F4" s="41"/>
      <c r="G4" s="38"/>
      <c r="H4" s="38"/>
      <c r="I4" s="34" t="s">
        <v>13</v>
      </c>
      <c r="J4" s="36"/>
      <c r="K4" s="34" t="s">
        <v>14</v>
      </c>
      <c r="L4" s="36"/>
      <c r="M4" s="34" t="s">
        <v>15</v>
      </c>
      <c r="N4" s="36"/>
      <c r="O4" s="44"/>
      <c r="P4" s="38"/>
      <c r="Q4" s="38"/>
      <c r="R4" s="44"/>
    </row>
    <row r="5" spans="1:18" s="6" customFormat="1">
      <c r="A5" s="39"/>
      <c r="B5" s="39"/>
      <c r="C5" s="39"/>
      <c r="D5" s="39"/>
      <c r="E5" s="39"/>
      <c r="F5" s="42"/>
      <c r="G5" s="39"/>
      <c r="H5" s="39"/>
      <c r="I5" s="7" t="s">
        <v>16</v>
      </c>
      <c r="J5" s="8" t="s">
        <v>17</v>
      </c>
      <c r="K5" s="7" t="s">
        <v>16</v>
      </c>
      <c r="L5" s="7" t="s">
        <v>17</v>
      </c>
      <c r="M5" s="7" t="s">
        <v>18</v>
      </c>
      <c r="N5" s="7" t="s">
        <v>17</v>
      </c>
      <c r="O5" s="45"/>
      <c r="P5" s="39"/>
      <c r="Q5" s="39"/>
      <c r="R5" s="45"/>
    </row>
    <row r="6" spans="1:18">
      <c r="A6" s="9">
        <v>63</v>
      </c>
      <c r="B6" s="10" t="s">
        <v>110</v>
      </c>
      <c r="C6" s="10" t="s">
        <v>103</v>
      </c>
      <c r="D6" s="10" t="s">
        <v>103</v>
      </c>
      <c r="E6" s="9">
        <v>760184</v>
      </c>
      <c r="F6" s="11">
        <v>6</v>
      </c>
      <c r="G6" s="9" t="s">
        <v>79</v>
      </c>
      <c r="H6" s="12" t="s">
        <v>19</v>
      </c>
      <c r="I6" s="13">
        <v>30</v>
      </c>
      <c r="J6" s="14">
        <f t="shared" ref="J6" si="0">IF(I6="-",0,IF(I6&gt;-20,20*I6/34))</f>
        <v>17.647058823529413</v>
      </c>
      <c r="K6" s="13">
        <v>7.7</v>
      </c>
      <c r="L6" s="14">
        <f t="shared" ref="L6" si="1">IF(K6="-",0,IF(K6&gt;-40,40*K6/10))</f>
        <v>30.8</v>
      </c>
      <c r="M6" s="9">
        <v>12</v>
      </c>
      <c r="N6" s="14">
        <v>27</v>
      </c>
      <c r="O6" s="15">
        <f t="shared" ref="O6" si="2">J6+L6+N6</f>
        <v>75.447058823529417</v>
      </c>
      <c r="P6" s="9">
        <v>100</v>
      </c>
      <c r="Q6" s="16">
        <f t="shared" ref="Q6" si="3">O6/P6</f>
        <v>0.75447058823529423</v>
      </c>
      <c r="R6" s="9" t="s">
        <v>101</v>
      </c>
    </row>
    <row r="7" spans="1:18">
      <c r="A7" s="9">
        <v>69</v>
      </c>
      <c r="B7" s="10" t="s">
        <v>112</v>
      </c>
      <c r="C7" s="10" t="s">
        <v>104</v>
      </c>
      <c r="D7" s="10" t="s">
        <v>102</v>
      </c>
      <c r="E7" s="9">
        <v>760184</v>
      </c>
      <c r="F7" s="11">
        <v>5</v>
      </c>
      <c r="G7" s="9" t="s">
        <v>77</v>
      </c>
      <c r="H7" s="12" t="s">
        <v>19</v>
      </c>
      <c r="I7" s="13">
        <v>16</v>
      </c>
      <c r="J7" s="14">
        <f t="shared" ref="J7:J9" si="4">IF(I7="-",0,IF(I7&gt;-20,20*I7/34))</f>
        <v>9.4117647058823533</v>
      </c>
      <c r="K7" s="13">
        <v>8.1</v>
      </c>
      <c r="L7" s="14">
        <f t="shared" ref="L7:L15" si="5">IF(K7="-",0,IF(K7&gt;-40,40*K7/10))</f>
        <v>32.4</v>
      </c>
      <c r="M7" s="13">
        <v>10</v>
      </c>
      <c r="N7" s="14">
        <v>32.4</v>
      </c>
      <c r="O7" s="15">
        <f t="shared" ref="O7:O9" si="6">J7+L7+N7</f>
        <v>74.211764705882359</v>
      </c>
      <c r="P7" s="9">
        <v>100</v>
      </c>
      <c r="Q7" s="16">
        <f t="shared" ref="Q7:Q20" si="7">O7/P7</f>
        <v>0.74211764705882355</v>
      </c>
      <c r="R7" s="9" t="s">
        <v>101</v>
      </c>
    </row>
    <row r="8" spans="1:18">
      <c r="A8" s="9">
        <v>70</v>
      </c>
      <c r="B8" s="10" t="s">
        <v>113</v>
      </c>
      <c r="C8" s="10" t="s">
        <v>103</v>
      </c>
      <c r="D8" s="10" t="s">
        <v>114</v>
      </c>
      <c r="E8" s="9">
        <v>760184</v>
      </c>
      <c r="F8" s="11">
        <v>6</v>
      </c>
      <c r="G8" s="9" t="s">
        <v>80</v>
      </c>
      <c r="H8" s="12" t="s">
        <v>19</v>
      </c>
      <c r="I8" s="13">
        <v>28</v>
      </c>
      <c r="J8" s="14">
        <f t="shared" si="4"/>
        <v>16.470588235294116</v>
      </c>
      <c r="K8" s="13">
        <v>7.4</v>
      </c>
      <c r="L8" s="14">
        <f t="shared" si="5"/>
        <v>29.6</v>
      </c>
      <c r="M8" s="13">
        <v>11.6</v>
      </c>
      <c r="N8" s="14">
        <v>27.93</v>
      </c>
      <c r="O8" s="15">
        <f t="shared" si="6"/>
        <v>74.000588235294117</v>
      </c>
      <c r="P8" s="9">
        <v>100</v>
      </c>
      <c r="Q8" s="16">
        <f t="shared" si="7"/>
        <v>0.74000588235294118</v>
      </c>
      <c r="R8" s="9" t="s">
        <v>101</v>
      </c>
    </row>
    <row r="9" spans="1:18">
      <c r="A9" s="9">
        <v>76</v>
      </c>
      <c r="B9" s="10" t="s">
        <v>115</v>
      </c>
      <c r="C9" s="10" t="s">
        <v>116</v>
      </c>
      <c r="D9" s="10" t="s">
        <v>104</v>
      </c>
      <c r="E9" s="9">
        <v>760184</v>
      </c>
      <c r="F9" s="11">
        <v>5</v>
      </c>
      <c r="G9" s="9" t="s">
        <v>68</v>
      </c>
      <c r="H9" s="12" t="s">
        <v>19</v>
      </c>
      <c r="I9" s="13">
        <v>23.5</v>
      </c>
      <c r="J9" s="14">
        <f t="shared" si="4"/>
        <v>13.823529411764707</v>
      </c>
      <c r="K9" s="13">
        <v>6.6</v>
      </c>
      <c r="L9" s="14">
        <f t="shared" si="5"/>
        <v>26.4</v>
      </c>
      <c r="M9" s="13">
        <v>10</v>
      </c>
      <c r="N9" s="14">
        <v>32.4</v>
      </c>
      <c r="O9" s="15">
        <f t="shared" si="6"/>
        <v>72.623529411764707</v>
      </c>
      <c r="P9" s="9">
        <v>100</v>
      </c>
      <c r="Q9" s="16">
        <f t="shared" si="7"/>
        <v>0.72623529411764709</v>
      </c>
      <c r="R9" s="9" t="s">
        <v>101</v>
      </c>
    </row>
    <row r="10" spans="1:18">
      <c r="A10" s="9">
        <v>81</v>
      </c>
      <c r="B10" s="10" t="s">
        <v>104</v>
      </c>
      <c r="C10" s="10" t="s">
        <v>104</v>
      </c>
      <c r="D10" s="10" t="s">
        <v>104</v>
      </c>
      <c r="E10" s="9">
        <v>760184</v>
      </c>
      <c r="F10" s="11">
        <v>5</v>
      </c>
      <c r="G10" s="9" t="s">
        <v>73</v>
      </c>
      <c r="H10" s="12" t="s">
        <v>19</v>
      </c>
      <c r="I10" s="13">
        <v>27</v>
      </c>
      <c r="J10" s="14">
        <f>IF(I10="-",0,IF(I10&gt;-20,20*I10/34))</f>
        <v>15.882352941176471</v>
      </c>
      <c r="K10" s="13">
        <v>6.8</v>
      </c>
      <c r="L10" s="14">
        <f t="shared" si="5"/>
        <v>27.2</v>
      </c>
      <c r="M10" s="13">
        <v>12</v>
      </c>
      <c r="N10" s="14">
        <v>27</v>
      </c>
      <c r="O10" s="15">
        <f>J10+L10+N10</f>
        <v>70.082352941176467</v>
      </c>
      <c r="P10" s="9">
        <v>100</v>
      </c>
      <c r="Q10" s="16">
        <f t="shared" si="7"/>
        <v>0.70082352941176462</v>
      </c>
      <c r="R10" s="9" t="s">
        <v>101</v>
      </c>
    </row>
    <row r="11" spans="1:18">
      <c r="A11" s="9">
        <v>82</v>
      </c>
      <c r="B11" s="10" t="s">
        <v>117</v>
      </c>
      <c r="C11" s="10" t="s">
        <v>104</v>
      </c>
      <c r="D11" s="10" t="s">
        <v>116</v>
      </c>
      <c r="E11" s="12">
        <v>760184</v>
      </c>
      <c r="F11" s="11">
        <v>5</v>
      </c>
      <c r="G11" s="9" t="s">
        <v>70</v>
      </c>
      <c r="H11" s="12" t="s">
        <v>19</v>
      </c>
      <c r="I11" s="13">
        <v>21</v>
      </c>
      <c r="J11" s="14">
        <f>IF(I11="-",0,IF(I11&gt;-20,20*I11/34))</f>
        <v>12.352941176470589</v>
      </c>
      <c r="K11" s="13">
        <v>6.3</v>
      </c>
      <c r="L11" s="14">
        <f t="shared" si="5"/>
        <v>25.2</v>
      </c>
      <c r="M11" s="13">
        <v>10</v>
      </c>
      <c r="N11" s="14">
        <v>32.4</v>
      </c>
      <c r="O11" s="15">
        <f>J11+L11+N11</f>
        <v>69.952941176470588</v>
      </c>
      <c r="P11" s="9">
        <v>100</v>
      </c>
      <c r="Q11" s="16">
        <f t="shared" si="7"/>
        <v>0.69952941176470584</v>
      </c>
      <c r="R11" s="9" t="s">
        <v>101</v>
      </c>
    </row>
    <row r="12" spans="1:18">
      <c r="A12" s="9">
        <v>83</v>
      </c>
      <c r="B12" s="10" t="s">
        <v>105</v>
      </c>
      <c r="C12" s="10" t="s">
        <v>118</v>
      </c>
      <c r="D12" s="10" t="s">
        <v>109</v>
      </c>
      <c r="E12" s="9">
        <v>760184</v>
      </c>
      <c r="F12" s="11">
        <v>6</v>
      </c>
      <c r="G12" s="9" t="s">
        <v>82</v>
      </c>
      <c r="H12" s="12" t="s">
        <v>19</v>
      </c>
      <c r="I12" s="13">
        <v>19</v>
      </c>
      <c r="J12" s="14">
        <f>IF(I12="-",0,IF(I12&gt;-20,20*I12/34))</f>
        <v>11.176470588235293</v>
      </c>
      <c r="K12" s="13">
        <v>8</v>
      </c>
      <c r="L12" s="14">
        <f t="shared" si="5"/>
        <v>32</v>
      </c>
      <c r="M12" s="13">
        <v>12.2</v>
      </c>
      <c r="N12" s="14">
        <v>26.56</v>
      </c>
      <c r="O12" s="15">
        <f>J12+L12+N12</f>
        <v>69.736470588235292</v>
      </c>
      <c r="P12" s="9">
        <v>100</v>
      </c>
      <c r="Q12" s="16">
        <f t="shared" si="7"/>
        <v>0.69736470588235289</v>
      </c>
      <c r="R12" s="9" t="s">
        <v>101</v>
      </c>
    </row>
    <row r="13" spans="1:18">
      <c r="A13" s="9">
        <v>85</v>
      </c>
      <c r="B13" s="10" t="s">
        <v>108</v>
      </c>
      <c r="C13" s="10" t="s">
        <v>108</v>
      </c>
      <c r="D13" s="10" t="s">
        <v>109</v>
      </c>
      <c r="E13" s="9">
        <v>760184</v>
      </c>
      <c r="F13" s="11">
        <v>5</v>
      </c>
      <c r="G13" s="9" t="s">
        <v>71</v>
      </c>
      <c r="H13" s="12" t="s">
        <v>19</v>
      </c>
      <c r="I13" s="13">
        <v>18</v>
      </c>
      <c r="J13" s="14">
        <f t="shared" ref="J13:J15" si="8">IF(I13="-",0,IF(I13&gt;-20,20*I13/34))</f>
        <v>10.588235294117647</v>
      </c>
      <c r="K13" s="13">
        <v>7.3</v>
      </c>
      <c r="L13" s="14">
        <f t="shared" si="5"/>
        <v>29.2</v>
      </c>
      <c r="M13" s="9">
        <v>11</v>
      </c>
      <c r="N13" s="14">
        <v>29.45</v>
      </c>
      <c r="O13" s="15">
        <f t="shared" ref="O13:O15" si="9">J13+L13+N13</f>
        <v>69.238235294117644</v>
      </c>
      <c r="P13" s="9">
        <v>100</v>
      </c>
      <c r="Q13" s="16">
        <f t="shared" si="7"/>
        <v>0.69238235294117645</v>
      </c>
      <c r="R13" s="9" t="s">
        <v>101</v>
      </c>
    </row>
    <row r="14" spans="1:18">
      <c r="A14" s="9">
        <v>86</v>
      </c>
      <c r="B14" s="10" t="s">
        <v>108</v>
      </c>
      <c r="C14" s="10" t="s">
        <v>119</v>
      </c>
      <c r="D14" s="10" t="s">
        <v>102</v>
      </c>
      <c r="E14" s="9">
        <v>760184</v>
      </c>
      <c r="F14" s="11">
        <v>6</v>
      </c>
      <c r="G14" s="9" t="s">
        <v>81</v>
      </c>
      <c r="H14" s="12" t="s">
        <v>19</v>
      </c>
      <c r="I14" s="13">
        <v>18</v>
      </c>
      <c r="J14" s="14">
        <f t="shared" si="8"/>
        <v>10.588235294117647</v>
      </c>
      <c r="K14" s="13">
        <v>7.8</v>
      </c>
      <c r="L14" s="14">
        <f t="shared" si="5"/>
        <v>31.2</v>
      </c>
      <c r="M14" s="13">
        <v>11.9</v>
      </c>
      <c r="N14" s="14">
        <v>27.23</v>
      </c>
      <c r="O14" s="15">
        <f t="shared" si="9"/>
        <v>69.018235294117645</v>
      </c>
      <c r="P14" s="9">
        <v>100</v>
      </c>
      <c r="Q14" s="16">
        <f t="shared" si="7"/>
        <v>0.69018235294117647</v>
      </c>
      <c r="R14" s="9" t="s">
        <v>101</v>
      </c>
    </row>
    <row r="15" spans="1:18">
      <c r="A15" s="9">
        <v>91</v>
      </c>
      <c r="B15" s="10" t="s">
        <v>105</v>
      </c>
      <c r="C15" s="10" t="s">
        <v>118</v>
      </c>
      <c r="D15" s="10" t="s">
        <v>109</v>
      </c>
      <c r="E15" s="27">
        <v>760184</v>
      </c>
      <c r="F15" s="1">
        <v>5</v>
      </c>
      <c r="G15" s="19" t="s">
        <v>74</v>
      </c>
      <c r="H15" s="21" t="s">
        <v>19</v>
      </c>
      <c r="I15" s="22">
        <v>17</v>
      </c>
      <c r="J15" s="23">
        <f t="shared" si="8"/>
        <v>10</v>
      </c>
      <c r="K15" s="22">
        <v>7</v>
      </c>
      <c r="L15" s="23">
        <f t="shared" si="5"/>
        <v>28</v>
      </c>
      <c r="M15" s="19">
        <v>11</v>
      </c>
      <c r="N15" s="23">
        <v>29.45</v>
      </c>
      <c r="O15" s="24">
        <f t="shared" si="9"/>
        <v>67.45</v>
      </c>
      <c r="P15" s="9">
        <v>100</v>
      </c>
      <c r="Q15" s="16">
        <f t="shared" si="7"/>
        <v>0.67449999999999999</v>
      </c>
      <c r="R15" s="9" t="s">
        <v>101</v>
      </c>
    </row>
    <row r="16" spans="1:18">
      <c r="A16" s="9">
        <v>101</v>
      </c>
      <c r="B16" s="10" t="s">
        <v>120</v>
      </c>
      <c r="C16" s="10" t="s">
        <v>104</v>
      </c>
      <c r="D16" s="10" t="s">
        <v>117</v>
      </c>
      <c r="E16" s="9">
        <v>760184</v>
      </c>
      <c r="F16" s="11">
        <v>5</v>
      </c>
      <c r="G16" s="9" t="s">
        <v>69</v>
      </c>
      <c r="H16" s="12" t="s">
        <v>19</v>
      </c>
      <c r="I16" s="13">
        <v>22.5</v>
      </c>
      <c r="J16" s="14">
        <f t="shared" ref="J16:J19" si="10">IF(I16="-",0,IF(I16&gt;-20,20*I16/34))</f>
        <v>13.235294117647058</v>
      </c>
      <c r="K16" s="9">
        <v>6.1</v>
      </c>
      <c r="L16" s="14">
        <f t="shared" ref="L16:L19" si="11">IF(K16="-",0,IF(K16&gt;-40,40*K16/10))</f>
        <v>24.4</v>
      </c>
      <c r="M16" s="13">
        <v>16</v>
      </c>
      <c r="N16" s="14">
        <v>20.25</v>
      </c>
      <c r="O16" s="15">
        <f t="shared" ref="O16:O19" si="12">J16+L16+N16</f>
        <v>57.885294117647057</v>
      </c>
      <c r="P16" s="9">
        <v>100</v>
      </c>
      <c r="Q16" s="16">
        <f t="shared" si="7"/>
        <v>0.57885294117647057</v>
      </c>
      <c r="R16" s="9" t="s">
        <v>101</v>
      </c>
    </row>
    <row r="17" spans="1:18">
      <c r="A17" s="9">
        <v>104</v>
      </c>
      <c r="B17" s="10" t="s">
        <v>109</v>
      </c>
      <c r="C17" s="10" t="s">
        <v>102</v>
      </c>
      <c r="D17" s="10" t="s">
        <v>117</v>
      </c>
      <c r="E17" s="19">
        <v>760184</v>
      </c>
      <c r="F17" s="1">
        <v>5</v>
      </c>
      <c r="G17" s="19" t="s">
        <v>76</v>
      </c>
      <c r="H17" s="12" t="s">
        <v>19</v>
      </c>
      <c r="I17" s="22">
        <v>21</v>
      </c>
      <c r="J17" s="23">
        <f t="shared" si="10"/>
        <v>12.352941176470589</v>
      </c>
      <c r="K17" s="22">
        <v>6.9</v>
      </c>
      <c r="L17" s="23">
        <f t="shared" si="11"/>
        <v>27.6</v>
      </c>
      <c r="M17" s="22">
        <v>20</v>
      </c>
      <c r="N17" s="14">
        <v>16.2</v>
      </c>
      <c r="O17" s="15">
        <f t="shared" si="12"/>
        <v>56.152941176470591</v>
      </c>
      <c r="P17" s="9">
        <v>100</v>
      </c>
      <c r="Q17" s="16">
        <f t="shared" si="7"/>
        <v>0.56152941176470594</v>
      </c>
      <c r="R17" s="9" t="s">
        <v>101</v>
      </c>
    </row>
    <row r="18" spans="1:18">
      <c r="A18" s="9">
        <v>105</v>
      </c>
      <c r="B18" s="10" t="s">
        <v>112</v>
      </c>
      <c r="C18" s="10" t="s">
        <v>121</v>
      </c>
      <c r="D18" s="10" t="s">
        <v>121</v>
      </c>
      <c r="E18" s="27">
        <v>760184</v>
      </c>
      <c r="F18" s="1">
        <v>5</v>
      </c>
      <c r="G18" s="19" t="s">
        <v>78</v>
      </c>
      <c r="H18" s="12" t="s">
        <v>19</v>
      </c>
      <c r="I18" s="22">
        <v>12</v>
      </c>
      <c r="J18" s="23">
        <f t="shared" si="10"/>
        <v>7.0588235294117645</v>
      </c>
      <c r="K18" s="22">
        <v>7</v>
      </c>
      <c r="L18" s="23">
        <f t="shared" si="11"/>
        <v>28</v>
      </c>
      <c r="M18" s="22">
        <v>16</v>
      </c>
      <c r="N18" s="14">
        <v>20.25</v>
      </c>
      <c r="O18" s="15">
        <f t="shared" si="12"/>
        <v>55.308823529411768</v>
      </c>
      <c r="P18" s="9">
        <v>100</v>
      </c>
      <c r="Q18" s="16">
        <f t="shared" si="7"/>
        <v>0.55308823529411766</v>
      </c>
      <c r="R18" s="9" t="s">
        <v>101</v>
      </c>
    </row>
    <row r="19" spans="1:18">
      <c r="A19" s="9">
        <v>106</v>
      </c>
      <c r="B19" s="10" t="s">
        <v>112</v>
      </c>
      <c r="C19" s="10" t="s">
        <v>109</v>
      </c>
      <c r="D19" s="10" t="s">
        <v>122</v>
      </c>
      <c r="E19" s="19">
        <v>760184</v>
      </c>
      <c r="F19" s="1">
        <v>5</v>
      </c>
      <c r="G19" s="19" t="s">
        <v>75</v>
      </c>
      <c r="H19" s="12" t="s">
        <v>19</v>
      </c>
      <c r="I19" s="22">
        <v>15</v>
      </c>
      <c r="J19" s="23">
        <f t="shared" si="10"/>
        <v>8.8235294117647065</v>
      </c>
      <c r="K19" s="22">
        <v>6.4</v>
      </c>
      <c r="L19" s="23">
        <f t="shared" si="11"/>
        <v>25.6</v>
      </c>
      <c r="M19" s="22">
        <v>19</v>
      </c>
      <c r="N19" s="14">
        <v>17.05</v>
      </c>
      <c r="O19" s="15">
        <f t="shared" si="12"/>
        <v>51.473529411764702</v>
      </c>
      <c r="P19" s="9">
        <v>100</v>
      </c>
      <c r="Q19" s="16">
        <f t="shared" si="7"/>
        <v>0.51473529411764707</v>
      </c>
      <c r="R19" s="9" t="s">
        <v>101</v>
      </c>
    </row>
    <row r="20" spans="1:18">
      <c r="A20" s="9">
        <v>113</v>
      </c>
      <c r="B20" s="10" t="s">
        <v>106</v>
      </c>
      <c r="C20" s="10" t="s">
        <v>103</v>
      </c>
      <c r="D20" s="10" t="s">
        <v>114</v>
      </c>
      <c r="E20" s="19">
        <v>760184</v>
      </c>
      <c r="F20" s="1">
        <v>5</v>
      </c>
      <c r="G20" s="19" t="s">
        <v>72</v>
      </c>
      <c r="H20" s="12" t="s">
        <v>19</v>
      </c>
      <c r="I20" s="22">
        <v>14</v>
      </c>
      <c r="J20" s="23">
        <f>IF(I20="-",0,IF(I20&gt;-20,20*I20/34))</f>
        <v>8.235294117647058</v>
      </c>
      <c r="K20" s="22">
        <v>6.5</v>
      </c>
      <c r="L20" s="23">
        <f>IF(K20="-",0,IF(K20&gt;-40,40*K20/10))</f>
        <v>26</v>
      </c>
      <c r="M20" s="22">
        <v>117</v>
      </c>
      <c r="N20" s="14">
        <v>2.77</v>
      </c>
      <c r="O20" s="15">
        <f t="shared" ref="O20" si="13">J20+L20+N20</f>
        <v>37.005294117647061</v>
      </c>
      <c r="P20" s="9">
        <v>100</v>
      </c>
      <c r="Q20" s="16">
        <f t="shared" si="7"/>
        <v>0.37005294117647058</v>
      </c>
      <c r="R20" s="9" t="s">
        <v>101</v>
      </c>
    </row>
  </sheetData>
  <sortState xmlns:xlrd2="http://schemas.microsoft.com/office/spreadsheetml/2017/richdata2" ref="B6:P119">
    <sortCondition descending="1" ref="O6:O119"/>
  </sortState>
  <mergeCells count="17">
    <mergeCell ref="H3:H5"/>
    <mergeCell ref="O3:O5"/>
    <mergeCell ref="P3:P5"/>
    <mergeCell ref="Q3:Q5"/>
    <mergeCell ref="R3:R5"/>
    <mergeCell ref="I1:N1"/>
    <mergeCell ref="I3:N3"/>
    <mergeCell ref="I4:J4"/>
    <mergeCell ref="K4:L4"/>
    <mergeCell ref="M4:N4"/>
    <mergeCell ref="A3:A5"/>
    <mergeCell ref="B3:B5"/>
    <mergeCell ref="C3:C5"/>
    <mergeCell ref="D3:D5"/>
    <mergeCell ref="E3:E5"/>
    <mergeCell ref="F3:F5"/>
    <mergeCell ref="G3:G5"/>
  </mergeCells>
  <pageMargins left="0.69930555555555596" right="0.69930555555555596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0"/>
  <sheetViews>
    <sheetView zoomScale="72" zoomScaleNormal="72" workbookViewId="0">
      <selection activeCell="E14" sqref="E14"/>
    </sheetView>
  </sheetViews>
  <sheetFormatPr defaultColWidth="9.08984375" defaultRowHeight="15.5"/>
  <cols>
    <col min="1" max="1" width="7.453125" style="2" customWidth="1"/>
    <col min="2" max="2" width="2.453125" style="2" bestFit="1" customWidth="1"/>
    <col min="3" max="3" width="2.6328125" style="2" bestFit="1" customWidth="1"/>
    <col min="4" max="4" width="3" style="2" bestFit="1" customWidth="1"/>
    <col min="5" max="5" width="13.08984375" style="2" customWidth="1"/>
    <col min="6" max="6" width="8.08984375" style="3" customWidth="1"/>
    <col min="7" max="7" width="12.36328125" style="2" hidden="1" customWidth="1"/>
    <col min="8" max="8" width="25.6328125" style="2" customWidth="1"/>
    <col min="9" max="9" width="10.453125" style="2" hidden="1" customWidth="1"/>
    <col min="10" max="10" width="10.453125" style="5" hidden="1" customWidth="1"/>
    <col min="11" max="11" width="13.36328125" style="2" hidden="1" customWidth="1"/>
    <col min="12" max="13" width="12" style="2" hidden="1" customWidth="1"/>
    <col min="14" max="14" width="13.36328125" style="2" hidden="1" customWidth="1"/>
    <col min="15" max="15" width="10.08984375" style="4" customWidth="1"/>
    <col min="16" max="17" width="10" style="2" customWidth="1"/>
    <col min="18" max="18" width="12.54296875" style="4" customWidth="1"/>
    <col min="19" max="16384" width="9.08984375" style="2"/>
  </cols>
  <sheetData>
    <row r="1" spans="1:18">
      <c r="A1" s="2" t="s">
        <v>0</v>
      </c>
      <c r="H1" s="2" t="s">
        <v>1</v>
      </c>
      <c r="I1" s="32"/>
      <c r="J1" s="32"/>
      <c r="K1" s="32"/>
      <c r="L1" s="32"/>
      <c r="M1" s="32"/>
      <c r="N1" s="32"/>
    </row>
    <row r="2" spans="1:18">
      <c r="A2" s="2" t="s">
        <v>2</v>
      </c>
    </row>
    <row r="3" spans="1:18" s="6" customFormat="1" ht="22.5" customHeight="1">
      <c r="A3" s="37" t="s">
        <v>3</v>
      </c>
      <c r="B3" s="37"/>
      <c r="C3" s="37"/>
      <c r="D3" s="37"/>
      <c r="E3" s="37" t="s">
        <v>4</v>
      </c>
      <c r="F3" s="40" t="s">
        <v>99</v>
      </c>
      <c r="G3" s="37" t="s">
        <v>6</v>
      </c>
      <c r="H3" s="37" t="s">
        <v>7</v>
      </c>
      <c r="I3" s="34" t="s">
        <v>8</v>
      </c>
      <c r="J3" s="35"/>
      <c r="K3" s="35"/>
      <c r="L3" s="35"/>
      <c r="M3" s="35"/>
      <c r="N3" s="36"/>
      <c r="O3" s="43" t="s">
        <v>9</v>
      </c>
      <c r="P3" s="37" t="s">
        <v>10</v>
      </c>
      <c r="Q3" s="37" t="s">
        <v>11</v>
      </c>
      <c r="R3" s="43" t="s">
        <v>12</v>
      </c>
    </row>
    <row r="4" spans="1:18" s="6" customFormat="1" ht="16.5" customHeight="1">
      <c r="A4" s="38"/>
      <c r="B4" s="38"/>
      <c r="C4" s="38"/>
      <c r="D4" s="38"/>
      <c r="E4" s="38"/>
      <c r="F4" s="41"/>
      <c r="G4" s="38"/>
      <c r="H4" s="38"/>
      <c r="I4" s="34" t="s">
        <v>13</v>
      </c>
      <c r="J4" s="36"/>
      <c r="K4" s="34" t="s">
        <v>14</v>
      </c>
      <c r="L4" s="36"/>
      <c r="M4" s="34" t="s">
        <v>15</v>
      </c>
      <c r="N4" s="36"/>
      <c r="O4" s="44"/>
      <c r="P4" s="38"/>
      <c r="Q4" s="38"/>
      <c r="R4" s="44"/>
    </row>
    <row r="5" spans="1:18" s="6" customFormat="1">
      <c r="A5" s="39"/>
      <c r="B5" s="39"/>
      <c r="C5" s="39"/>
      <c r="D5" s="39"/>
      <c r="E5" s="39"/>
      <c r="F5" s="42"/>
      <c r="G5" s="39"/>
      <c r="H5" s="39"/>
      <c r="I5" s="7" t="s">
        <v>16</v>
      </c>
      <c r="J5" s="8" t="s">
        <v>17</v>
      </c>
      <c r="K5" s="7" t="s">
        <v>16</v>
      </c>
      <c r="L5" s="7" t="s">
        <v>17</v>
      </c>
      <c r="M5" s="7" t="s">
        <v>18</v>
      </c>
      <c r="N5" s="7" t="s">
        <v>17</v>
      </c>
      <c r="O5" s="45"/>
      <c r="P5" s="39"/>
      <c r="Q5" s="39"/>
      <c r="R5" s="45"/>
    </row>
    <row r="6" spans="1:18">
      <c r="A6" s="9">
        <v>10</v>
      </c>
      <c r="B6" s="18" t="s">
        <v>105</v>
      </c>
      <c r="C6" s="18" t="s">
        <v>115</v>
      </c>
      <c r="D6" s="18" t="s">
        <v>115</v>
      </c>
      <c r="E6" s="9">
        <v>760184</v>
      </c>
      <c r="F6" s="11">
        <v>8</v>
      </c>
      <c r="G6" s="9" t="s">
        <v>66</v>
      </c>
      <c r="H6" s="12" t="s">
        <v>19</v>
      </c>
      <c r="I6" s="13">
        <v>23.25</v>
      </c>
      <c r="J6" s="14">
        <f t="shared" ref="J6:J8" si="0">IF(I6="-",0,IF(I6&gt;-20,20*I6/37))</f>
        <v>12.567567567567568</v>
      </c>
      <c r="K6" s="13">
        <v>9.1</v>
      </c>
      <c r="L6" s="14">
        <f t="shared" ref="L6:L8" si="1">IF(K6="-",0,IF(K6&gt;-40,40*K6/10))</f>
        <v>36.4</v>
      </c>
      <c r="M6" s="13">
        <v>40</v>
      </c>
      <c r="N6" s="14">
        <v>33</v>
      </c>
      <c r="O6" s="15">
        <f t="shared" ref="O6:O8" si="2">J6+L6+N6</f>
        <v>81.967567567567571</v>
      </c>
      <c r="P6" s="9">
        <v>100</v>
      </c>
      <c r="Q6" s="16">
        <f t="shared" ref="Q6:Q10" si="3">O6/P6</f>
        <v>0.81967567567567567</v>
      </c>
      <c r="R6" s="9" t="s">
        <v>100</v>
      </c>
    </row>
    <row r="7" spans="1:18">
      <c r="A7" s="9">
        <v>12</v>
      </c>
      <c r="B7" s="18" t="s">
        <v>120</v>
      </c>
      <c r="C7" s="18" t="s">
        <v>102</v>
      </c>
      <c r="D7" s="18" t="s">
        <v>114</v>
      </c>
      <c r="E7" s="12">
        <v>760184</v>
      </c>
      <c r="F7" s="11">
        <v>8</v>
      </c>
      <c r="G7" s="25" t="s">
        <v>67</v>
      </c>
      <c r="H7" s="12" t="s">
        <v>19</v>
      </c>
      <c r="I7" s="13">
        <v>22.25</v>
      </c>
      <c r="J7" s="14">
        <f t="shared" si="0"/>
        <v>12.027027027027026</v>
      </c>
      <c r="K7" s="13">
        <v>8.8000000000000007</v>
      </c>
      <c r="L7" s="14">
        <f t="shared" si="1"/>
        <v>35.200000000000003</v>
      </c>
      <c r="M7" s="13">
        <v>39</v>
      </c>
      <c r="N7" s="14">
        <v>33.85</v>
      </c>
      <c r="O7" s="15">
        <f t="shared" si="2"/>
        <v>81.077027027027029</v>
      </c>
      <c r="P7" s="9">
        <v>100</v>
      </c>
      <c r="Q7" s="16">
        <f t="shared" si="3"/>
        <v>0.81077027027027027</v>
      </c>
      <c r="R7" s="9" t="s">
        <v>100</v>
      </c>
    </row>
    <row r="8" spans="1:18">
      <c r="A8" s="9">
        <v>13</v>
      </c>
      <c r="B8" s="18" t="s">
        <v>117</v>
      </c>
      <c r="C8" s="18" t="s">
        <v>109</v>
      </c>
      <c r="D8" s="18" t="s">
        <v>104</v>
      </c>
      <c r="E8" s="9">
        <v>760184</v>
      </c>
      <c r="F8" s="11">
        <v>7</v>
      </c>
      <c r="G8" s="9" t="s">
        <v>65</v>
      </c>
      <c r="H8" s="12" t="s">
        <v>19</v>
      </c>
      <c r="I8" s="13">
        <v>13.25</v>
      </c>
      <c r="J8" s="14">
        <f t="shared" si="0"/>
        <v>7.1621621621621623</v>
      </c>
      <c r="K8" s="13">
        <v>8.4</v>
      </c>
      <c r="L8" s="14">
        <f t="shared" si="1"/>
        <v>33.6</v>
      </c>
      <c r="M8" s="13">
        <v>33</v>
      </c>
      <c r="N8" s="14">
        <v>40</v>
      </c>
      <c r="O8" s="15">
        <f t="shared" si="2"/>
        <v>80.762162162162156</v>
      </c>
      <c r="P8" s="9">
        <v>100</v>
      </c>
      <c r="Q8" s="16">
        <f t="shared" si="3"/>
        <v>0.80762162162162154</v>
      </c>
      <c r="R8" s="9" t="s">
        <v>100</v>
      </c>
    </row>
    <row r="9" spans="1:18">
      <c r="A9" s="9">
        <v>45</v>
      </c>
      <c r="B9" s="18" t="s">
        <v>118</v>
      </c>
      <c r="C9" s="18" t="s">
        <v>114</v>
      </c>
      <c r="D9" s="18" t="s">
        <v>102</v>
      </c>
      <c r="E9" s="9">
        <v>760184</v>
      </c>
      <c r="F9" s="11">
        <v>7</v>
      </c>
      <c r="G9" s="9" t="s">
        <v>62</v>
      </c>
      <c r="H9" s="12" t="s">
        <v>19</v>
      </c>
      <c r="I9" s="13">
        <v>15.25</v>
      </c>
      <c r="J9" s="14">
        <f t="shared" ref="J9" si="4">IF(I9="-",0,IF(I9&gt;-20,20*I9/37))</f>
        <v>8.2432432432432439</v>
      </c>
      <c r="K9" s="13">
        <v>7.6</v>
      </c>
      <c r="L9" s="14">
        <f t="shared" ref="L9:L10" si="5">IF(K9="-",0,IF(K9&gt;-40,40*K9/10))</f>
        <v>30.4</v>
      </c>
      <c r="M9" s="13">
        <v>45</v>
      </c>
      <c r="N9" s="14">
        <v>29.33</v>
      </c>
      <c r="O9" s="15">
        <f t="shared" ref="O9" si="6">J9+L9+N9</f>
        <v>67.973243243243246</v>
      </c>
      <c r="P9" s="9">
        <v>100</v>
      </c>
      <c r="Q9" s="16">
        <f t="shared" si="3"/>
        <v>0.67973243243243242</v>
      </c>
      <c r="R9" s="9" t="s">
        <v>101</v>
      </c>
    </row>
    <row r="10" spans="1:18">
      <c r="A10" s="9">
        <v>53</v>
      </c>
      <c r="B10" s="18" t="s">
        <v>109</v>
      </c>
      <c r="C10" s="18" t="s">
        <v>108</v>
      </c>
      <c r="D10" s="18" t="s">
        <v>117</v>
      </c>
      <c r="E10" s="19">
        <v>760184</v>
      </c>
      <c r="F10" s="1">
        <v>7</v>
      </c>
      <c r="G10" s="19" t="s">
        <v>63</v>
      </c>
      <c r="H10" s="21" t="s">
        <v>19</v>
      </c>
      <c r="I10" s="22">
        <v>14.25</v>
      </c>
      <c r="J10" s="23">
        <f t="shared" ref="J10" si="7">IF(I10="-",0,IF(I10&gt;-20,20*I10/37))</f>
        <v>7.7027027027027026</v>
      </c>
      <c r="K10" s="22">
        <v>7.9</v>
      </c>
      <c r="L10" s="23">
        <f t="shared" si="5"/>
        <v>31.6</v>
      </c>
      <c r="M10" s="22">
        <v>51</v>
      </c>
      <c r="N10" s="23">
        <v>25.88</v>
      </c>
      <c r="O10" s="24">
        <f t="shared" ref="O10" si="8">J10+L10+N10</f>
        <v>65.182702702702699</v>
      </c>
      <c r="P10" s="19">
        <v>100</v>
      </c>
      <c r="Q10" s="16">
        <f t="shared" si="3"/>
        <v>0.651827027027027</v>
      </c>
      <c r="R10" s="9" t="s">
        <v>101</v>
      </c>
    </row>
  </sheetData>
  <sortState xmlns:xlrd2="http://schemas.microsoft.com/office/spreadsheetml/2017/richdata2" ref="B6:O90">
    <sortCondition descending="1" ref="O6:O90"/>
  </sortState>
  <mergeCells count="17">
    <mergeCell ref="H3:H5"/>
    <mergeCell ref="O3:O5"/>
    <mergeCell ref="P3:P5"/>
    <mergeCell ref="Q3:Q5"/>
    <mergeCell ref="R3:R5"/>
    <mergeCell ref="I1:N1"/>
    <mergeCell ref="I3:N3"/>
    <mergeCell ref="I4:J4"/>
    <mergeCell ref="K4:L4"/>
    <mergeCell ref="M4:N4"/>
    <mergeCell ref="A3:A5"/>
    <mergeCell ref="B3:B5"/>
    <mergeCell ref="C3:C5"/>
    <mergeCell ref="D3:D5"/>
    <mergeCell ref="E3:E5"/>
    <mergeCell ref="F3:F5"/>
    <mergeCell ref="G3:G5"/>
  </mergeCells>
  <pageMargins left="0.69930555555555596" right="0.69930555555555596" top="0.75" bottom="0.75" header="0.3" footer="0.3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6"/>
  <sheetViews>
    <sheetView zoomScale="75" zoomScaleNormal="75" workbookViewId="0">
      <selection activeCell="B3" sqref="B1:D1048576"/>
    </sheetView>
  </sheetViews>
  <sheetFormatPr defaultColWidth="9.08984375" defaultRowHeight="15.5"/>
  <cols>
    <col min="1" max="1" width="7.453125" style="2" customWidth="1"/>
    <col min="2" max="4" width="4" style="2" customWidth="1"/>
    <col min="5" max="5" width="13.08984375" style="2" customWidth="1"/>
    <col min="6" max="6" width="8.08984375" style="3" customWidth="1"/>
    <col min="7" max="7" width="12.36328125" style="2" hidden="1" customWidth="1"/>
    <col min="8" max="8" width="25.6328125" style="2" customWidth="1"/>
    <col min="9" max="9" width="10.453125" style="2" hidden="1" customWidth="1"/>
    <col min="10" max="10" width="10.453125" style="5" hidden="1" customWidth="1"/>
    <col min="11" max="11" width="13.36328125" style="2" hidden="1" customWidth="1"/>
    <col min="12" max="13" width="12" style="2" hidden="1" customWidth="1"/>
    <col min="14" max="14" width="13.36328125" style="2" hidden="1" customWidth="1"/>
    <col min="15" max="15" width="10.08984375" style="4" customWidth="1"/>
    <col min="16" max="17" width="10" style="2" customWidth="1"/>
    <col min="18" max="18" width="12.54296875" style="4" customWidth="1"/>
    <col min="19" max="16384" width="9.08984375" style="2"/>
  </cols>
  <sheetData>
    <row r="1" spans="1:18">
      <c r="A1" s="2" t="s">
        <v>0</v>
      </c>
      <c r="H1" s="2" t="s">
        <v>1</v>
      </c>
      <c r="I1" s="32"/>
      <c r="J1" s="32"/>
      <c r="K1" s="32"/>
      <c r="L1" s="32"/>
      <c r="M1" s="32"/>
      <c r="N1" s="32"/>
    </row>
    <row r="2" spans="1:18">
      <c r="A2" s="2" t="s">
        <v>2</v>
      </c>
    </row>
    <row r="3" spans="1:18" s="6" customFormat="1" ht="22.5" customHeight="1">
      <c r="A3" s="37" t="s">
        <v>3</v>
      </c>
      <c r="B3" s="37"/>
      <c r="C3" s="37"/>
      <c r="D3" s="37"/>
      <c r="E3" s="37" t="s">
        <v>4</v>
      </c>
      <c r="F3" s="40" t="s">
        <v>99</v>
      </c>
      <c r="G3" s="37" t="s">
        <v>6</v>
      </c>
      <c r="H3" s="37" t="s">
        <v>7</v>
      </c>
      <c r="I3" s="34" t="s">
        <v>8</v>
      </c>
      <c r="J3" s="35"/>
      <c r="K3" s="35"/>
      <c r="L3" s="35"/>
      <c r="M3" s="35"/>
      <c r="N3" s="36"/>
      <c r="O3" s="43" t="s">
        <v>9</v>
      </c>
      <c r="P3" s="37" t="s">
        <v>10</v>
      </c>
      <c r="Q3" s="37" t="s">
        <v>11</v>
      </c>
      <c r="R3" s="43" t="s">
        <v>12</v>
      </c>
    </row>
    <row r="4" spans="1:18" s="6" customFormat="1" ht="16.5" customHeight="1">
      <c r="A4" s="38"/>
      <c r="B4" s="38"/>
      <c r="C4" s="38"/>
      <c r="D4" s="38"/>
      <c r="E4" s="38"/>
      <c r="F4" s="41"/>
      <c r="G4" s="38"/>
      <c r="H4" s="38"/>
      <c r="I4" s="34" t="s">
        <v>13</v>
      </c>
      <c r="J4" s="36"/>
      <c r="K4" s="34" t="s">
        <v>14</v>
      </c>
      <c r="L4" s="36"/>
      <c r="M4" s="34" t="s">
        <v>15</v>
      </c>
      <c r="N4" s="36"/>
      <c r="O4" s="44"/>
      <c r="P4" s="38"/>
      <c r="Q4" s="38"/>
      <c r="R4" s="44"/>
    </row>
    <row r="5" spans="1:18" s="6" customFormat="1">
      <c r="A5" s="39"/>
      <c r="B5" s="39"/>
      <c r="C5" s="39"/>
      <c r="D5" s="39"/>
      <c r="E5" s="39"/>
      <c r="F5" s="42"/>
      <c r="G5" s="39"/>
      <c r="H5" s="39"/>
      <c r="I5" s="7" t="s">
        <v>16</v>
      </c>
      <c r="J5" s="8" t="s">
        <v>17</v>
      </c>
      <c r="K5" s="7" t="s">
        <v>16</v>
      </c>
      <c r="L5" s="7" t="s">
        <v>17</v>
      </c>
      <c r="M5" s="7" t="s">
        <v>18</v>
      </c>
      <c r="N5" s="7" t="s">
        <v>17</v>
      </c>
      <c r="O5" s="45"/>
      <c r="P5" s="39"/>
      <c r="Q5" s="39"/>
      <c r="R5" s="45"/>
    </row>
    <row r="6" spans="1:18">
      <c r="A6" s="9">
        <v>13</v>
      </c>
      <c r="B6" s="10" t="s">
        <v>118</v>
      </c>
      <c r="C6" s="10" t="s">
        <v>102</v>
      </c>
      <c r="D6" s="10" t="s">
        <v>121</v>
      </c>
      <c r="E6" s="9">
        <v>760184</v>
      </c>
      <c r="F6" s="11">
        <v>8</v>
      </c>
      <c r="G6" s="9" t="s">
        <v>61</v>
      </c>
      <c r="H6" s="12" t="s">
        <v>19</v>
      </c>
      <c r="I6" s="13">
        <v>20</v>
      </c>
      <c r="J6" s="14">
        <f t="shared" ref="J6" si="0">IF(I6="-",0,IF(I6&gt;-20,20*I6/37))</f>
        <v>10.810810810810811</v>
      </c>
      <c r="K6" s="13">
        <v>8.6999999999999993</v>
      </c>
      <c r="L6" s="14">
        <f t="shared" ref="L6:L7" si="1">IF(K6="-",0,IF(K6&gt;-40,40*K6/10))</f>
        <v>34.799999999999997</v>
      </c>
      <c r="M6" s="13">
        <v>39</v>
      </c>
      <c r="N6" s="14">
        <v>34.869999999999997</v>
      </c>
      <c r="O6" s="15">
        <f t="shared" ref="O6" si="2">J6+L6+N6</f>
        <v>80.480810810810794</v>
      </c>
      <c r="P6" s="9">
        <v>100</v>
      </c>
      <c r="Q6" s="16">
        <f t="shared" ref="Q6:Q7" si="3">O6/P6</f>
        <v>0.80480810810810799</v>
      </c>
      <c r="R6" s="9" t="s">
        <v>100</v>
      </c>
    </row>
    <row r="7" spans="1:18">
      <c r="A7" s="9">
        <v>23</v>
      </c>
      <c r="B7" s="10" t="s">
        <v>123</v>
      </c>
      <c r="C7" s="10" t="s">
        <v>103</v>
      </c>
      <c r="D7" s="10" t="s">
        <v>104</v>
      </c>
      <c r="E7" s="9">
        <v>760184</v>
      </c>
      <c r="F7" s="11">
        <v>8</v>
      </c>
      <c r="G7" s="9" t="s">
        <v>60</v>
      </c>
      <c r="H7" s="12" t="s">
        <v>19</v>
      </c>
      <c r="I7" s="13">
        <v>17</v>
      </c>
      <c r="J7" s="14">
        <f t="shared" ref="J7:J8" si="4">IF(I7="-",0,IF(I7&gt;-20,20*I7/37))</f>
        <v>9.1891891891891895</v>
      </c>
      <c r="K7" s="13">
        <v>8.8000000000000007</v>
      </c>
      <c r="L7" s="14">
        <f t="shared" si="1"/>
        <v>35.200000000000003</v>
      </c>
      <c r="M7" s="13">
        <v>41</v>
      </c>
      <c r="N7" s="14">
        <v>33.17</v>
      </c>
      <c r="O7" s="15">
        <f t="shared" ref="O7:O8" si="5">J7+L7+N7</f>
        <v>77.559189189189198</v>
      </c>
      <c r="P7" s="9">
        <v>100</v>
      </c>
      <c r="Q7" s="16">
        <f t="shared" si="3"/>
        <v>0.77559189189189193</v>
      </c>
      <c r="R7" s="9" t="s">
        <v>100</v>
      </c>
    </row>
    <row r="8" spans="1:18" ht="16" thickBot="1">
      <c r="A8" s="2">
        <v>33</v>
      </c>
      <c r="B8" s="10" t="s">
        <v>105</v>
      </c>
      <c r="C8" s="10" t="s">
        <v>104</v>
      </c>
      <c r="D8" s="10" t="s">
        <v>109</v>
      </c>
      <c r="E8" s="12">
        <v>760184</v>
      </c>
      <c r="F8" s="29">
        <v>8</v>
      </c>
      <c r="G8" s="28" t="s">
        <v>59</v>
      </c>
      <c r="H8" s="12" t="s">
        <v>19</v>
      </c>
      <c r="I8" s="13">
        <v>14.25</v>
      </c>
      <c r="J8" s="14">
        <f t="shared" si="4"/>
        <v>7.7027027027027026</v>
      </c>
      <c r="K8" s="13">
        <v>6.5</v>
      </c>
      <c r="L8" s="14">
        <f t="shared" ref="L8:L13" si="6">IF(K8="-",0,IF(K8&gt;-40,40*K8/10))</f>
        <v>26</v>
      </c>
      <c r="M8" s="13">
        <v>34</v>
      </c>
      <c r="N8" s="14">
        <v>40</v>
      </c>
      <c r="O8" s="15">
        <f t="shared" si="5"/>
        <v>73.702702702702709</v>
      </c>
      <c r="P8" s="9">
        <v>100</v>
      </c>
      <c r="Q8" s="16">
        <f t="shared" ref="Q8:Q13" si="7">O8/P8</f>
        <v>0.73702702702702705</v>
      </c>
      <c r="R8" s="9" t="s">
        <v>101</v>
      </c>
    </row>
    <row r="9" spans="1:18">
      <c r="A9" s="2">
        <v>44</v>
      </c>
      <c r="B9" s="10" t="s">
        <v>124</v>
      </c>
      <c r="C9" s="10" t="s">
        <v>117</v>
      </c>
      <c r="D9" s="10" t="s">
        <v>102</v>
      </c>
      <c r="E9" s="17">
        <v>760184</v>
      </c>
      <c r="F9" s="11">
        <v>8</v>
      </c>
      <c r="G9" s="12" t="s">
        <v>58</v>
      </c>
      <c r="H9" s="12" t="s">
        <v>19</v>
      </c>
      <c r="I9" s="13">
        <v>16.25</v>
      </c>
      <c r="J9" s="14">
        <f t="shared" ref="J9:J11" si="8">IF(I9="-",0,IF(I9&gt;-20,20*I9/37))</f>
        <v>8.7837837837837842</v>
      </c>
      <c r="K9" s="13">
        <v>6.6</v>
      </c>
      <c r="L9" s="14">
        <f t="shared" si="6"/>
        <v>26.4</v>
      </c>
      <c r="M9" s="13">
        <v>39</v>
      </c>
      <c r="N9" s="14">
        <v>34.869999999999997</v>
      </c>
      <c r="O9" s="15">
        <f t="shared" ref="O9:O11" si="9">J9+L9+N9</f>
        <v>70.053783783783786</v>
      </c>
      <c r="P9" s="9">
        <v>100</v>
      </c>
      <c r="Q9" s="16">
        <f t="shared" si="7"/>
        <v>0.70053783783783785</v>
      </c>
      <c r="R9" s="9" t="s">
        <v>101</v>
      </c>
    </row>
    <row r="10" spans="1:18">
      <c r="A10" s="2">
        <v>48</v>
      </c>
      <c r="B10" s="10" t="s">
        <v>120</v>
      </c>
      <c r="C10" s="10" t="s">
        <v>109</v>
      </c>
      <c r="D10" s="10" t="s">
        <v>114</v>
      </c>
      <c r="E10" s="9">
        <v>760184</v>
      </c>
      <c r="F10" s="11">
        <v>7</v>
      </c>
      <c r="G10" s="9" t="s">
        <v>57</v>
      </c>
      <c r="H10" s="12" t="s">
        <v>19</v>
      </c>
      <c r="I10" s="13">
        <v>17.25</v>
      </c>
      <c r="J10" s="14">
        <f t="shared" si="8"/>
        <v>9.3243243243243246</v>
      </c>
      <c r="K10" s="13">
        <v>7.3</v>
      </c>
      <c r="L10" s="14">
        <f t="shared" si="6"/>
        <v>29.2</v>
      </c>
      <c r="M10" s="13">
        <v>44</v>
      </c>
      <c r="N10" s="14">
        <v>30.91</v>
      </c>
      <c r="O10" s="15">
        <f t="shared" si="9"/>
        <v>69.434324324324322</v>
      </c>
      <c r="P10" s="9">
        <v>100</v>
      </c>
      <c r="Q10" s="16">
        <f t="shared" si="7"/>
        <v>0.69434324324324326</v>
      </c>
      <c r="R10" s="9" t="s">
        <v>101</v>
      </c>
    </row>
    <row r="11" spans="1:18">
      <c r="A11" s="2">
        <v>49</v>
      </c>
      <c r="B11" s="10" t="s">
        <v>114</v>
      </c>
      <c r="C11" s="10" t="s">
        <v>116</v>
      </c>
      <c r="D11" s="10" t="s">
        <v>114</v>
      </c>
      <c r="E11" s="9">
        <v>760184</v>
      </c>
      <c r="F11" s="11">
        <v>7</v>
      </c>
      <c r="G11" s="9" t="s">
        <v>51</v>
      </c>
      <c r="H11" s="12" t="s">
        <v>19</v>
      </c>
      <c r="I11" s="13">
        <v>23.25</v>
      </c>
      <c r="J11" s="14">
        <f t="shared" si="8"/>
        <v>12.567567567567568</v>
      </c>
      <c r="K11" s="13">
        <v>7.1</v>
      </c>
      <c r="L11" s="14">
        <f t="shared" si="6"/>
        <v>28.4</v>
      </c>
      <c r="M11" s="13">
        <v>48</v>
      </c>
      <c r="N11" s="14">
        <v>28.33</v>
      </c>
      <c r="O11" s="15">
        <f t="shared" si="9"/>
        <v>69.297567567567569</v>
      </c>
      <c r="P11" s="9">
        <v>100</v>
      </c>
      <c r="Q11" s="16">
        <f t="shared" si="7"/>
        <v>0.69297567567567564</v>
      </c>
      <c r="R11" s="9" t="s">
        <v>101</v>
      </c>
    </row>
    <row r="12" spans="1:18">
      <c r="A12" s="2">
        <v>60</v>
      </c>
      <c r="B12" s="10" t="s">
        <v>104</v>
      </c>
      <c r="C12" s="10" t="s">
        <v>106</v>
      </c>
      <c r="D12" s="10" t="s">
        <v>119</v>
      </c>
      <c r="E12" s="9">
        <v>760184</v>
      </c>
      <c r="F12" s="11">
        <v>7</v>
      </c>
      <c r="G12" s="9" t="s">
        <v>52</v>
      </c>
      <c r="H12" s="12" t="s">
        <v>19</v>
      </c>
      <c r="I12" s="13">
        <v>10.25</v>
      </c>
      <c r="J12" s="14">
        <f>IF(I12="-",0,IF(I12&gt;-20,20*I12/37))</f>
        <v>5.5405405405405403</v>
      </c>
      <c r="K12" s="13">
        <v>7.5</v>
      </c>
      <c r="L12" s="14">
        <f t="shared" si="6"/>
        <v>30</v>
      </c>
      <c r="M12" s="13">
        <v>44</v>
      </c>
      <c r="N12" s="14">
        <v>30.91</v>
      </c>
      <c r="O12" s="15">
        <f>J12+L12+N12</f>
        <v>66.450540540540544</v>
      </c>
      <c r="P12" s="9">
        <v>100</v>
      </c>
      <c r="Q12" s="16">
        <f t="shared" si="7"/>
        <v>0.66450540540540548</v>
      </c>
      <c r="R12" s="9" t="s">
        <v>101</v>
      </c>
    </row>
    <row r="13" spans="1:18">
      <c r="A13" s="2">
        <v>61</v>
      </c>
      <c r="B13" s="10" t="s">
        <v>125</v>
      </c>
      <c r="C13" s="10" t="s">
        <v>102</v>
      </c>
      <c r="D13" s="10" t="s">
        <v>104</v>
      </c>
      <c r="E13" s="9">
        <v>760184</v>
      </c>
      <c r="F13" s="11">
        <v>7</v>
      </c>
      <c r="G13" s="9" t="s">
        <v>56</v>
      </c>
      <c r="H13" s="12" t="s">
        <v>19</v>
      </c>
      <c r="I13" s="13">
        <v>12.25</v>
      </c>
      <c r="J13" s="14">
        <f>IF(I13="-",0,IF(I13&gt;-20,20*I13/37))</f>
        <v>6.6216216216216219</v>
      </c>
      <c r="K13" s="13">
        <v>7.2</v>
      </c>
      <c r="L13" s="14">
        <f t="shared" si="6"/>
        <v>28.8</v>
      </c>
      <c r="M13" s="13">
        <v>45</v>
      </c>
      <c r="N13" s="14">
        <v>30.22</v>
      </c>
      <c r="O13" s="15">
        <f>J13+L13+N13</f>
        <v>65.641621621621624</v>
      </c>
      <c r="P13" s="9">
        <v>100</v>
      </c>
      <c r="Q13" s="16">
        <f t="shared" si="7"/>
        <v>0.65641621621621626</v>
      </c>
      <c r="R13" s="9" t="s">
        <v>101</v>
      </c>
    </row>
    <row r="14" spans="1:18">
      <c r="A14" s="9">
        <v>70</v>
      </c>
      <c r="B14" s="10" t="s">
        <v>105</v>
      </c>
      <c r="C14" s="10" t="s">
        <v>102</v>
      </c>
      <c r="D14" s="10" t="s">
        <v>119</v>
      </c>
      <c r="E14" s="19">
        <v>760184</v>
      </c>
      <c r="F14" s="1">
        <v>7</v>
      </c>
      <c r="G14" s="19" t="s">
        <v>54</v>
      </c>
      <c r="H14" s="21" t="s">
        <v>19</v>
      </c>
      <c r="I14" s="22">
        <v>12.25</v>
      </c>
      <c r="J14" s="23">
        <f t="shared" ref="J14:J16" si="10">IF(I14="-",0,IF(I14&gt;-20,20*I14/37))</f>
        <v>6.6216216216216219</v>
      </c>
      <c r="K14" s="22">
        <v>7.3</v>
      </c>
      <c r="L14" s="23">
        <f t="shared" ref="L14:L16" si="11">IF(K14="-",0,IF(K14&gt;-40,40*K14/10))</f>
        <v>29.2</v>
      </c>
      <c r="M14" s="22">
        <v>49</v>
      </c>
      <c r="N14" s="23">
        <v>27.76</v>
      </c>
      <c r="O14" s="24">
        <f t="shared" ref="O14:O16" si="12">J14+L14+N14</f>
        <v>63.581621621621622</v>
      </c>
      <c r="P14" s="19">
        <v>100</v>
      </c>
      <c r="Q14" s="16">
        <f t="shared" ref="Q14:Q16" si="13">O14/P14</f>
        <v>0.6358162162162162</v>
      </c>
      <c r="R14" s="9" t="s">
        <v>101</v>
      </c>
    </row>
    <row r="15" spans="1:18">
      <c r="A15" s="9">
        <v>73</v>
      </c>
      <c r="B15" s="10" t="s">
        <v>113</v>
      </c>
      <c r="C15" s="10" t="s">
        <v>114</v>
      </c>
      <c r="D15" s="10" t="s">
        <v>114</v>
      </c>
      <c r="E15" s="19">
        <v>760184</v>
      </c>
      <c r="F15" s="1">
        <v>7</v>
      </c>
      <c r="G15" s="19" t="s">
        <v>53</v>
      </c>
      <c r="H15" s="21" t="s">
        <v>19</v>
      </c>
      <c r="I15" s="22">
        <v>15.25</v>
      </c>
      <c r="J15" s="23">
        <f t="shared" si="10"/>
        <v>8.2432432432432439</v>
      </c>
      <c r="K15" s="22">
        <v>7.3</v>
      </c>
      <c r="L15" s="23">
        <f t="shared" si="11"/>
        <v>29.2</v>
      </c>
      <c r="M15" s="22">
        <v>53</v>
      </c>
      <c r="N15" s="23">
        <v>25.66</v>
      </c>
      <c r="O15" s="24">
        <f t="shared" si="12"/>
        <v>63.103243243243242</v>
      </c>
      <c r="P15" s="19">
        <v>100</v>
      </c>
      <c r="Q15" s="16">
        <f t="shared" si="13"/>
        <v>0.63103243243243246</v>
      </c>
      <c r="R15" s="9" t="s">
        <v>101</v>
      </c>
    </row>
    <row r="16" spans="1:18">
      <c r="A16" s="9">
        <v>75</v>
      </c>
      <c r="B16" s="10" t="s">
        <v>121</v>
      </c>
      <c r="C16" s="10" t="s">
        <v>102</v>
      </c>
      <c r="D16" s="10" t="s">
        <v>102</v>
      </c>
      <c r="E16" s="12">
        <v>760184</v>
      </c>
      <c r="F16" s="11">
        <v>7</v>
      </c>
      <c r="G16" s="25" t="s">
        <v>55</v>
      </c>
      <c r="H16" s="12" t="s">
        <v>19</v>
      </c>
      <c r="I16" s="13">
        <v>11.25</v>
      </c>
      <c r="J16" s="14">
        <f t="shared" si="10"/>
        <v>6.0810810810810807</v>
      </c>
      <c r="K16" s="13">
        <v>7.4</v>
      </c>
      <c r="L16" s="14">
        <f t="shared" si="11"/>
        <v>29.6</v>
      </c>
      <c r="M16" s="13">
        <v>50</v>
      </c>
      <c r="N16" s="14">
        <v>27.2</v>
      </c>
      <c r="O16" s="15">
        <f t="shared" si="12"/>
        <v>62.881081081081078</v>
      </c>
      <c r="P16" s="19">
        <v>100</v>
      </c>
      <c r="Q16" s="16">
        <f t="shared" si="13"/>
        <v>0.62881081081081081</v>
      </c>
      <c r="R16" s="9" t="s">
        <v>101</v>
      </c>
    </row>
  </sheetData>
  <sortState xmlns:xlrd2="http://schemas.microsoft.com/office/spreadsheetml/2017/richdata2" ref="B6:Q94">
    <sortCondition descending="1" ref="O6:O94"/>
  </sortState>
  <mergeCells count="17">
    <mergeCell ref="H3:H5"/>
    <mergeCell ref="O3:O5"/>
    <mergeCell ref="P3:P5"/>
    <mergeCell ref="Q3:Q5"/>
    <mergeCell ref="R3:R5"/>
    <mergeCell ref="I1:N1"/>
    <mergeCell ref="I3:N3"/>
    <mergeCell ref="I4:J4"/>
    <mergeCell ref="K4:L4"/>
    <mergeCell ref="M4:N4"/>
    <mergeCell ref="A3:A5"/>
    <mergeCell ref="B3:B5"/>
    <mergeCell ref="C3:C5"/>
    <mergeCell ref="D3:D5"/>
    <mergeCell ref="E3:E5"/>
    <mergeCell ref="F3:F5"/>
    <mergeCell ref="G3:G5"/>
  </mergeCells>
  <pageMargins left="0.69930555555555596" right="0.69930555555555596" top="0.75" bottom="0.75" header="0.3" footer="0.3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9"/>
  <sheetViews>
    <sheetView zoomScale="75" zoomScaleNormal="75" workbookViewId="0">
      <selection activeCell="B1" sqref="B1:D1048576"/>
    </sheetView>
  </sheetViews>
  <sheetFormatPr defaultColWidth="9.08984375" defaultRowHeight="15.5"/>
  <cols>
    <col min="1" max="1" width="7.453125" style="2" customWidth="1"/>
    <col min="2" max="2" width="2.6328125" style="2" bestFit="1" customWidth="1"/>
    <col min="3" max="3" width="2.54296875" style="2" bestFit="1" customWidth="1"/>
    <col min="4" max="4" width="3" style="2" bestFit="1" customWidth="1"/>
    <col min="5" max="5" width="13.08984375" style="2" customWidth="1"/>
    <col min="6" max="6" width="8.08984375" style="3" customWidth="1"/>
    <col min="7" max="7" width="12.36328125" style="2" hidden="1" customWidth="1"/>
    <col min="8" max="8" width="25.6328125" style="2" customWidth="1"/>
    <col min="9" max="9" width="10.453125" style="2" hidden="1" customWidth="1"/>
    <col min="10" max="10" width="10.453125" style="5" hidden="1" customWidth="1"/>
    <col min="11" max="11" width="13.36328125" style="2" hidden="1" customWidth="1"/>
    <col min="12" max="13" width="12" style="2" hidden="1" customWidth="1"/>
    <col min="14" max="14" width="13.36328125" style="2" hidden="1" customWidth="1"/>
    <col min="15" max="15" width="10.08984375" style="4" customWidth="1"/>
    <col min="16" max="17" width="10" style="2" customWidth="1"/>
    <col min="18" max="18" width="12.54296875" style="4" customWidth="1"/>
    <col min="19" max="16384" width="9.08984375" style="2"/>
  </cols>
  <sheetData>
    <row r="1" spans="1:18">
      <c r="A1" s="2" t="s">
        <v>0</v>
      </c>
      <c r="H1" s="2" t="s">
        <v>1</v>
      </c>
      <c r="I1" s="32"/>
      <c r="J1" s="32"/>
      <c r="K1" s="32"/>
      <c r="L1" s="32"/>
      <c r="M1" s="32"/>
      <c r="N1" s="32"/>
    </row>
    <row r="2" spans="1:18">
      <c r="A2" s="2" t="s">
        <v>2</v>
      </c>
    </row>
    <row r="3" spans="1:18" s="6" customFormat="1" ht="22.5" customHeight="1">
      <c r="A3" s="37" t="s">
        <v>3</v>
      </c>
      <c r="B3" s="37"/>
      <c r="C3" s="37"/>
      <c r="D3" s="37"/>
      <c r="E3" s="37" t="s">
        <v>4</v>
      </c>
      <c r="F3" s="40" t="s">
        <v>99</v>
      </c>
      <c r="G3" s="37" t="s">
        <v>6</v>
      </c>
      <c r="H3" s="37" t="s">
        <v>7</v>
      </c>
      <c r="I3" s="34" t="s">
        <v>8</v>
      </c>
      <c r="J3" s="35"/>
      <c r="K3" s="35"/>
      <c r="L3" s="35"/>
      <c r="M3" s="35"/>
      <c r="N3" s="36"/>
      <c r="O3" s="43" t="s">
        <v>9</v>
      </c>
      <c r="P3" s="37" t="s">
        <v>10</v>
      </c>
      <c r="Q3" s="37" t="s">
        <v>11</v>
      </c>
      <c r="R3" s="43" t="s">
        <v>12</v>
      </c>
    </row>
    <row r="4" spans="1:18" s="6" customFormat="1" ht="16.5" customHeight="1">
      <c r="A4" s="38"/>
      <c r="B4" s="38"/>
      <c r="C4" s="38"/>
      <c r="D4" s="38"/>
      <c r="E4" s="38"/>
      <c r="F4" s="41"/>
      <c r="G4" s="38"/>
      <c r="H4" s="38"/>
      <c r="I4" s="34" t="s">
        <v>13</v>
      </c>
      <c r="J4" s="36"/>
      <c r="K4" s="34" t="s">
        <v>14</v>
      </c>
      <c r="L4" s="36"/>
      <c r="M4" s="34" t="s">
        <v>15</v>
      </c>
      <c r="N4" s="36"/>
      <c r="O4" s="44"/>
      <c r="P4" s="38"/>
      <c r="Q4" s="38"/>
      <c r="R4" s="44"/>
    </row>
    <row r="5" spans="1:18" s="6" customFormat="1">
      <c r="A5" s="39"/>
      <c r="B5" s="39"/>
      <c r="C5" s="39"/>
      <c r="D5" s="39"/>
      <c r="E5" s="39"/>
      <c r="F5" s="42"/>
      <c r="G5" s="39"/>
      <c r="H5" s="39"/>
      <c r="I5" s="7" t="s">
        <v>16</v>
      </c>
      <c r="J5" s="8" t="s">
        <v>17</v>
      </c>
      <c r="K5" s="7" t="s">
        <v>16</v>
      </c>
      <c r="L5" s="7" t="s">
        <v>17</v>
      </c>
      <c r="M5" s="7" t="s">
        <v>18</v>
      </c>
      <c r="N5" s="7" t="s">
        <v>17</v>
      </c>
      <c r="O5" s="45"/>
      <c r="P5" s="39"/>
      <c r="Q5" s="39"/>
      <c r="R5" s="45"/>
    </row>
    <row r="6" spans="1:18">
      <c r="A6" s="9">
        <v>4</v>
      </c>
      <c r="B6" s="10" t="s">
        <v>117</v>
      </c>
      <c r="C6" s="10" t="s">
        <v>117</v>
      </c>
      <c r="D6" s="10" t="s">
        <v>114</v>
      </c>
      <c r="E6" s="12">
        <v>760184</v>
      </c>
      <c r="F6" s="11">
        <v>11</v>
      </c>
      <c r="G6" s="9" t="s">
        <v>49</v>
      </c>
      <c r="H6" s="12" t="s">
        <v>19</v>
      </c>
      <c r="I6" s="13">
        <v>37</v>
      </c>
      <c r="J6" s="14">
        <f t="shared" ref="J6:J7" si="0">IF(I6="-",0,IF(I6&gt;-20,20*I6/49))</f>
        <v>15.102040816326531</v>
      </c>
      <c r="K6" s="13">
        <v>8.9</v>
      </c>
      <c r="L6" s="14">
        <f t="shared" ref="L6:L7" si="1">IF(K6="-",0,IF(K6&gt;-40,40*K6/10))</f>
        <v>35.6</v>
      </c>
      <c r="M6" s="13">
        <v>26</v>
      </c>
      <c r="N6" s="14">
        <v>40</v>
      </c>
      <c r="O6" s="15">
        <f t="shared" ref="O6:O7" si="2">J6+L6+N6</f>
        <v>90.70204081632653</v>
      </c>
      <c r="P6" s="9">
        <v>100</v>
      </c>
      <c r="Q6" s="16">
        <f t="shared" ref="Q6:Q9" si="3">O6/P6</f>
        <v>0.90702040816326535</v>
      </c>
      <c r="R6" s="9" t="s">
        <v>100</v>
      </c>
    </row>
    <row r="7" spans="1:18">
      <c r="A7" s="9">
        <v>7</v>
      </c>
      <c r="B7" s="10" t="s">
        <v>116</v>
      </c>
      <c r="C7" s="10" t="s">
        <v>117</v>
      </c>
      <c r="D7" s="10" t="s">
        <v>114</v>
      </c>
      <c r="E7" s="9">
        <v>760184</v>
      </c>
      <c r="F7" s="11">
        <v>11</v>
      </c>
      <c r="G7" s="9" t="s">
        <v>50</v>
      </c>
      <c r="H7" s="12" t="s">
        <v>19</v>
      </c>
      <c r="I7" s="13">
        <v>37</v>
      </c>
      <c r="J7" s="14">
        <f t="shared" si="0"/>
        <v>15.102040816326531</v>
      </c>
      <c r="K7" s="13">
        <v>8.6999999999999993</v>
      </c>
      <c r="L7" s="14">
        <f t="shared" si="1"/>
        <v>34.799999999999997</v>
      </c>
      <c r="M7" s="9">
        <v>27</v>
      </c>
      <c r="N7" s="14">
        <v>38.520000000000003</v>
      </c>
      <c r="O7" s="15">
        <f t="shared" si="2"/>
        <v>88.422040816326529</v>
      </c>
      <c r="P7" s="9">
        <v>100</v>
      </c>
      <c r="Q7" s="16">
        <f t="shared" si="3"/>
        <v>0.8842204081632653</v>
      </c>
      <c r="R7" s="9" t="s">
        <v>100</v>
      </c>
    </row>
    <row r="8" spans="1:18">
      <c r="A8" s="9">
        <v>45</v>
      </c>
      <c r="B8" s="10" t="s">
        <v>123</v>
      </c>
      <c r="C8" s="10" t="s">
        <v>108</v>
      </c>
      <c r="D8" s="10" t="s">
        <v>104</v>
      </c>
      <c r="E8" s="9">
        <v>760184</v>
      </c>
      <c r="F8" s="11">
        <v>9</v>
      </c>
      <c r="G8" s="9" t="s">
        <v>48</v>
      </c>
      <c r="H8" s="12" t="s">
        <v>19</v>
      </c>
      <c r="I8" s="13">
        <v>30</v>
      </c>
      <c r="J8" s="14">
        <f>IF(I8="-",0,IF(I8&gt;-20,20*I8/49))</f>
        <v>12.244897959183673</v>
      </c>
      <c r="K8" s="9">
        <v>8.5</v>
      </c>
      <c r="L8" s="14">
        <f t="shared" ref="L8:L9" si="4">IF(K8="-",0,IF(K8&gt;-40,40*K8/10))</f>
        <v>34</v>
      </c>
      <c r="M8" s="13">
        <v>36</v>
      </c>
      <c r="N8" s="14">
        <v>28.89</v>
      </c>
      <c r="O8" s="15">
        <f>J8+L8+N8</f>
        <v>75.134897959183675</v>
      </c>
      <c r="P8" s="9">
        <v>100</v>
      </c>
      <c r="Q8" s="16">
        <f t="shared" si="3"/>
        <v>0.75134897959183677</v>
      </c>
      <c r="R8" s="9" t="s">
        <v>101</v>
      </c>
    </row>
    <row r="9" spans="1:18">
      <c r="A9" s="9">
        <v>55</v>
      </c>
      <c r="B9" s="10" t="s">
        <v>103</v>
      </c>
      <c r="C9" s="10" t="s">
        <v>102</v>
      </c>
      <c r="D9" s="10" t="s">
        <v>109</v>
      </c>
      <c r="E9" s="19">
        <v>760184</v>
      </c>
      <c r="F9" s="1">
        <v>9</v>
      </c>
      <c r="G9" s="19" t="s">
        <v>47</v>
      </c>
      <c r="H9" s="21" t="s">
        <v>19</v>
      </c>
      <c r="I9" s="22">
        <v>24</v>
      </c>
      <c r="J9" s="23">
        <f t="shared" ref="J9" si="5">IF(I9="-",0,IF(I9&gt;-20,20*I9/49))</f>
        <v>9.795918367346939</v>
      </c>
      <c r="K9" s="22">
        <v>8.3000000000000007</v>
      </c>
      <c r="L9" s="23">
        <f t="shared" si="4"/>
        <v>33.200000000000003</v>
      </c>
      <c r="M9" s="22">
        <v>35</v>
      </c>
      <c r="N9" s="23">
        <v>29.71</v>
      </c>
      <c r="O9" s="24">
        <f t="shared" ref="O9" si="6">J9+L9+N9</f>
        <v>72.705918367346953</v>
      </c>
      <c r="P9" s="19">
        <v>100</v>
      </c>
      <c r="Q9" s="16">
        <f t="shared" si="3"/>
        <v>0.72705918367346956</v>
      </c>
      <c r="R9" s="9" t="s">
        <v>101</v>
      </c>
    </row>
  </sheetData>
  <sortState xmlns:xlrd2="http://schemas.microsoft.com/office/spreadsheetml/2017/richdata2" ref="B6:P80">
    <sortCondition descending="1" ref="O6:O80"/>
  </sortState>
  <mergeCells count="17">
    <mergeCell ref="H3:H5"/>
    <mergeCell ref="O3:O5"/>
    <mergeCell ref="P3:P5"/>
    <mergeCell ref="Q3:Q5"/>
    <mergeCell ref="R3:R5"/>
    <mergeCell ref="I1:N1"/>
    <mergeCell ref="I3:N3"/>
    <mergeCell ref="I4:J4"/>
    <mergeCell ref="K4:L4"/>
    <mergeCell ref="M4:N4"/>
    <mergeCell ref="A3:A5"/>
    <mergeCell ref="B3:B5"/>
    <mergeCell ref="C3:C5"/>
    <mergeCell ref="D3:D5"/>
    <mergeCell ref="E3:E5"/>
    <mergeCell ref="F3:F5"/>
    <mergeCell ref="G3:G5"/>
  </mergeCells>
  <pageMargins left="0.69930555555555596" right="0.69930555555555596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1"/>
  <sheetViews>
    <sheetView tabSelected="1" zoomScale="75" zoomScaleNormal="75" workbookViewId="0">
      <selection activeCell="E24" sqref="E24"/>
    </sheetView>
  </sheetViews>
  <sheetFormatPr defaultColWidth="9.08984375" defaultRowHeight="15.5"/>
  <cols>
    <col min="1" max="1" width="7.453125" style="2" customWidth="1"/>
    <col min="2" max="4" width="4.1796875" style="2" customWidth="1"/>
    <col min="5" max="5" width="20.08984375" style="2" customWidth="1"/>
    <col min="6" max="6" width="8.08984375" style="3" customWidth="1"/>
    <col min="7" max="7" width="12.36328125" style="2" hidden="1" customWidth="1"/>
    <col min="8" max="8" width="25.6328125" style="2" customWidth="1"/>
    <col min="9" max="9" width="10.453125" style="2" customWidth="1"/>
    <col min="10" max="10" width="10.453125" style="5" customWidth="1"/>
    <col min="11" max="11" width="13.36328125" style="2" customWidth="1"/>
    <col min="12" max="13" width="12" style="2" customWidth="1"/>
    <col min="14" max="14" width="13.36328125" style="2" customWidth="1"/>
    <col min="15" max="15" width="10.08984375" style="4" customWidth="1"/>
    <col min="16" max="17" width="10" style="2" customWidth="1"/>
    <col min="18" max="18" width="12.54296875" style="4" customWidth="1"/>
    <col min="19" max="16384" width="9.08984375" style="2"/>
  </cols>
  <sheetData>
    <row r="1" spans="1:18">
      <c r="A1" s="2" t="s">
        <v>0</v>
      </c>
      <c r="H1" s="2" t="s">
        <v>1</v>
      </c>
      <c r="I1" s="32"/>
      <c r="J1" s="32"/>
      <c r="K1" s="32"/>
      <c r="L1" s="32"/>
      <c r="M1" s="32"/>
      <c r="N1" s="32"/>
    </row>
    <row r="2" spans="1:18">
      <c r="A2" s="2" t="s">
        <v>2</v>
      </c>
    </row>
    <row r="3" spans="1:18" s="6" customFormat="1" ht="22.5" customHeight="1">
      <c r="A3" s="37" t="s">
        <v>3</v>
      </c>
      <c r="B3" s="37"/>
      <c r="C3" s="37"/>
      <c r="D3" s="37"/>
      <c r="E3" s="37" t="s">
        <v>4</v>
      </c>
      <c r="F3" s="40" t="s">
        <v>5</v>
      </c>
      <c r="G3" s="37" t="s">
        <v>6</v>
      </c>
      <c r="H3" s="37" t="s">
        <v>7</v>
      </c>
      <c r="I3" s="34" t="s">
        <v>8</v>
      </c>
      <c r="J3" s="35"/>
      <c r="K3" s="35"/>
      <c r="L3" s="35"/>
      <c r="M3" s="35"/>
      <c r="N3" s="36"/>
      <c r="O3" s="43" t="s">
        <v>9</v>
      </c>
      <c r="P3" s="37" t="s">
        <v>10</v>
      </c>
      <c r="Q3" s="37" t="s">
        <v>11</v>
      </c>
      <c r="R3" s="43" t="s">
        <v>12</v>
      </c>
    </row>
    <row r="4" spans="1:18" s="6" customFormat="1" ht="16.5" customHeight="1">
      <c r="A4" s="38"/>
      <c r="B4" s="38"/>
      <c r="C4" s="38"/>
      <c r="D4" s="38"/>
      <c r="E4" s="38"/>
      <c r="F4" s="41"/>
      <c r="G4" s="38"/>
      <c r="H4" s="38"/>
      <c r="I4" s="34" t="s">
        <v>13</v>
      </c>
      <c r="J4" s="36"/>
      <c r="K4" s="34" t="s">
        <v>14</v>
      </c>
      <c r="L4" s="36"/>
      <c r="M4" s="34" t="s">
        <v>15</v>
      </c>
      <c r="N4" s="36"/>
      <c r="O4" s="44"/>
      <c r="P4" s="38"/>
      <c r="Q4" s="38"/>
      <c r="R4" s="44"/>
    </row>
    <row r="5" spans="1:18" s="6" customFormat="1">
      <c r="A5" s="39"/>
      <c r="B5" s="39"/>
      <c r="C5" s="39"/>
      <c r="D5" s="39"/>
      <c r="E5" s="39"/>
      <c r="F5" s="42"/>
      <c r="G5" s="39"/>
      <c r="H5" s="39"/>
      <c r="I5" s="7" t="s">
        <v>16</v>
      </c>
      <c r="J5" s="8" t="s">
        <v>17</v>
      </c>
      <c r="K5" s="7" t="s">
        <v>16</v>
      </c>
      <c r="L5" s="7" t="s">
        <v>17</v>
      </c>
      <c r="M5" s="7" t="s">
        <v>18</v>
      </c>
      <c r="N5" s="7" t="s">
        <v>17</v>
      </c>
      <c r="O5" s="45"/>
      <c r="P5" s="39"/>
      <c r="Q5" s="39"/>
      <c r="R5" s="45"/>
    </row>
    <row r="6" spans="1:18">
      <c r="A6" s="31">
        <v>15</v>
      </c>
      <c r="B6" s="20" t="s">
        <v>103</v>
      </c>
      <c r="C6" s="20" t="s">
        <v>106</v>
      </c>
      <c r="D6" s="20" t="s">
        <v>117</v>
      </c>
      <c r="E6" s="21">
        <v>760184</v>
      </c>
      <c r="F6" s="1">
        <v>10</v>
      </c>
      <c r="G6" s="19" t="s">
        <v>39</v>
      </c>
      <c r="H6" s="21" t="s">
        <v>19</v>
      </c>
      <c r="I6" s="22">
        <v>31</v>
      </c>
      <c r="J6" s="23">
        <f t="shared" ref="J6" si="0">IF(I6="-",0,IF(I6&gt;-20,20*I6/49))</f>
        <v>12.653061224489797</v>
      </c>
      <c r="K6" s="22">
        <v>8.6999999999999993</v>
      </c>
      <c r="L6" s="23">
        <f t="shared" ref="L6:L8" si="1">IF(K6="-",0,IF(K6&gt;-40,40*K6/10))</f>
        <v>34.799999999999997</v>
      </c>
      <c r="M6" s="22">
        <v>27</v>
      </c>
      <c r="N6" s="23">
        <v>37.04</v>
      </c>
      <c r="O6" s="24">
        <f t="shared" ref="O6" si="2">J6+L6+N6</f>
        <v>84.493061224489793</v>
      </c>
      <c r="P6" s="19">
        <v>100</v>
      </c>
      <c r="Q6" s="16">
        <f t="shared" ref="Q6:Q13" si="3">O6/P6</f>
        <v>0.84493061224489796</v>
      </c>
      <c r="R6" s="26" t="s">
        <v>100</v>
      </c>
    </row>
    <row r="7" spans="1:18">
      <c r="A7" s="31">
        <v>19</v>
      </c>
      <c r="B7" s="20" t="s">
        <v>121</v>
      </c>
      <c r="C7" s="20" t="s">
        <v>118</v>
      </c>
      <c r="D7" s="20" t="s">
        <v>121</v>
      </c>
      <c r="E7" s="21">
        <v>760184</v>
      </c>
      <c r="F7" s="1">
        <v>10</v>
      </c>
      <c r="G7" s="19" t="s">
        <v>40</v>
      </c>
      <c r="H7" s="21" t="s">
        <v>19</v>
      </c>
      <c r="I7" s="22">
        <v>31</v>
      </c>
      <c r="J7" s="23">
        <f t="shared" ref="J7:J8" si="4">IF(I7="-",0,IF(I7&gt;-20,20*I7/49))</f>
        <v>12.653061224489797</v>
      </c>
      <c r="K7" s="22">
        <v>8.9</v>
      </c>
      <c r="L7" s="23">
        <f t="shared" si="1"/>
        <v>35.6</v>
      </c>
      <c r="M7" s="22">
        <v>28</v>
      </c>
      <c r="N7" s="23">
        <v>35.71</v>
      </c>
      <c r="O7" s="24">
        <f t="shared" ref="O7:O12" si="5">J7+L7+N7</f>
        <v>83.963061224489792</v>
      </c>
      <c r="P7" s="19">
        <v>100</v>
      </c>
      <c r="Q7" s="16">
        <f t="shared" si="3"/>
        <v>0.83963061224489788</v>
      </c>
      <c r="R7" s="26" t="s">
        <v>100</v>
      </c>
    </row>
    <row r="8" spans="1:18">
      <c r="A8" s="31">
        <v>25</v>
      </c>
      <c r="B8" s="20" t="s">
        <v>109</v>
      </c>
      <c r="C8" s="20" t="s">
        <v>117</v>
      </c>
      <c r="D8" s="20" t="s">
        <v>109</v>
      </c>
      <c r="E8" s="19">
        <v>760184</v>
      </c>
      <c r="F8" s="1">
        <v>10</v>
      </c>
      <c r="G8" s="19" t="s">
        <v>38</v>
      </c>
      <c r="H8" s="21" t="s">
        <v>19</v>
      </c>
      <c r="I8" s="22">
        <v>23</v>
      </c>
      <c r="J8" s="23">
        <f t="shared" si="4"/>
        <v>9.387755102040817</v>
      </c>
      <c r="K8" s="19">
        <v>8.9</v>
      </c>
      <c r="L8" s="23">
        <f t="shared" si="1"/>
        <v>35.6</v>
      </c>
      <c r="M8" s="19">
        <v>27</v>
      </c>
      <c r="N8" s="23">
        <v>37.04</v>
      </c>
      <c r="O8" s="24">
        <f t="shared" si="5"/>
        <v>82.027755102040828</v>
      </c>
      <c r="P8" s="19">
        <v>100</v>
      </c>
      <c r="Q8" s="16">
        <f t="shared" si="3"/>
        <v>0.82027755102040834</v>
      </c>
      <c r="R8" s="26" t="s">
        <v>100</v>
      </c>
    </row>
    <row r="9" spans="1:18">
      <c r="A9" s="31">
        <v>37</v>
      </c>
      <c r="B9" s="20" t="s">
        <v>110</v>
      </c>
      <c r="C9" s="20" t="s">
        <v>102</v>
      </c>
      <c r="D9" s="20" t="s">
        <v>109</v>
      </c>
      <c r="E9" s="21">
        <v>760184</v>
      </c>
      <c r="F9" s="1">
        <v>11</v>
      </c>
      <c r="G9" s="19" t="s">
        <v>44</v>
      </c>
      <c r="H9" s="21" t="s">
        <v>19</v>
      </c>
      <c r="I9" s="22">
        <v>32</v>
      </c>
      <c r="J9" s="23">
        <f t="shared" ref="J9" si="6">IF(I9="-",0,IF(I9&gt;-20,20*I9/49))</f>
        <v>13.061224489795919</v>
      </c>
      <c r="K9" s="22">
        <v>8.9</v>
      </c>
      <c r="L9" s="23">
        <f t="shared" ref="L9" si="7">IF(K9="-",0,IF(K9&gt;-40,40*K9/10))</f>
        <v>35.6</v>
      </c>
      <c r="M9" s="22">
        <v>35</v>
      </c>
      <c r="N9" s="23">
        <v>28.57</v>
      </c>
      <c r="O9" s="24">
        <f t="shared" si="5"/>
        <v>77.23122448979592</v>
      </c>
      <c r="P9" s="19">
        <v>100</v>
      </c>
      <c r="Q9" s="16">
        <f t="shared" si="3"/>
        <v>0.77231224489795924</v>
      </c>
      <c r="R9" s="26" t="s">
        <v>101</v>
      </c>
    </row>
    <row r="10" spans="1:18">
      <c r="A10" s="31">
        <v>43</v>
      </c>
      <c r="B10" s="20" t="s">
        <v>109</v>
      </c>
      <c r="C10" s="20" t="s">
        <v>116</v>
      </c>
      <c r="D10" s="20" t="s">
        <v>109</v>
      </c>
      <c r="E10" s="19">
        <v>760184</v>
      </c>
      <c r="F10" s="1">
        <v>11</v>
      </c>
      <c r="G10" s="19" t="s">
        <v>46</v>
      </c>
      <c r="H10" s="21" t="s">
        <v>19</v>
      </c>
      <c r="I10" s="22">
        <v>27</v>
      </c>
      <c r="J10" s="23">
        <f t="shared" ref="J10:J12" si="8">IF(I10="-",0,IF(I10&gt;-20,20*I10/49))</f>
        <v>11.020408163265307</v>
      </c>
      <c r="K10" s="19">
        <v>8.9</v>
      </c>
      <c r="L10" s="23">
        <f t="shared" ref="L10:L15" si="9">IF(K10="-",0,IF(K10&gt;-40,40*K10/10))</f>
        <v>35.6</v>
      </c>
      <c r="M10" s="19">
        <v>34</v>
      </c>
      <c r="N10" s="23">
        <v>29.41</v>
      </c>
      <c r="O10" s="24">
        <f t="shared" si="5"/>
        <v>76.030408163265307</v>
      </c>
      <c r="P10" s="19">
        <v>100</v>
      </c>
      <c r="Q10" s="16">
        <f t="shared" si="3"/>
        <v>0.76030408163265306</v>
      </c>
      <c r="R10" s="26" t="s">
        <v>101</v>
      </c>
    </row>
    <row r="11" spans="1:18">
      <c r="A11" s="31">
        <v>52</v>
      </c>
      <c r="B11" s="20" t="s">
        <v>104</v>
      </c>
      <c r="C11" s="20" t="s">
        <v>109</v>
      </c>
      <c r="D11" s="20" t="s">
        <v>109</v>
      </c>
      <c r="E11" s="21">
        <v>760184</v>
      </c>
      <c r="F11" s="1">
        <v>11</v>
      </c>
      <c r="G11" s="19" t="s">
        <v>45</v>
      </c>
      <c r="H11" s="21" t="s">
        <v>19</v>
      </c>
      <c r="I11" s="22">
        <v>22</v>
      </c>
      <c r="J11" s="23">
        <f t="shared" si="8"/>
        <v>8.9795918367346932</v>
      </c>
      <c r="K11" s="22">
        <v>6.4</v>
      </c>
      <c r="L11" s="23">
        <f t="shared" si="9"/>
        <v>25.6</v>
      </c>
      <c r="M11" s="22">
        <v>25</v>
      </c>
      <c r="N11" s="23">
        <v>40</v>
      </c>
      <c r="O11" s="24">
        <f t="shared" si="5"/>
        <v>74.579591836734693</v>
      </c>
      <c r="P11" s="19">
        <v>100</v>
      </c>
      <c r="Q11" s="16">
        <f t="shared" si="3"/>
        <v>0.74579591836734693</v>
      </c>
      <c r="R11" s="26" t="s">
        <v>101</v>
      </c>
    </row>
    <row r="12" spans="1:18">
      <c r="A12" s="31">
        <v>56</v>
      </c>
      <c r="B12" s="20" t="s">
        <v>113</v>
      </c>
      <c r="C12" s="20" t="s">
        <v>116</v>
      </c>
      <c r="D12" s="20" t="s">
        <v>114</v>
      </c>
      <c r="E12" s="19">
        <v>760184</v>
      </c>
      <c r="F12" s="1">
        <v>11</v>
      </c>
      <c r="G12" s="19" t="s">
        <v>41</v>
      </c>
      <c r="H12" s="21" t="s">
        <v>19</v>
      </c>
      <c r="I12" s="22">
        <v>24</v>
      </c>
      <c r="J12" s="23">
        <f t="shared" si="8"/>
        <v>9.795918367346939</v>
      </c>
      <c r="K12" s="19">
        <v>7.4</v>
      </c>
      <c r="L12" s="23">
        <f t="shared" si="9"/>
        <v>29.6</v>
      </c>
      <c r="M12" s="19">
        <v>29</v>
      </c>
      <c r="N12" s="23">
        <v>34.479999999999997</v>
      </c>
      <c r="O12" s="24">
        <f t="shared" si="5"/>
        <v>73.875918367346941</v>
      </c>
      <c r="P12" s="19">
        <v>100</v>
      </c>
      <c r="Q12" s="16">
        <f t="shared" si="3"/>
        <v>0.73875918367346938</v>
      </c>
      <c r="R12" s="26" t="s">
        <v>101</v>
      </c>
    </row>
    <row r="13" spans="1:18">
      <c r="A13" s="31">
        <v>62</v>
      </c>
      <c r="B13" s="20" t="s">
        <v>112</v>
      </c>
      <c r="C13" s="20" t="s">
        <v>104</v>
      </c>
      <c r="D13" s="20" t="s">
        <v>109</v>
      </c>
      <c r="E13" s="21">
        <v>760184</v>
      </c>
      <c r="F13" s="1">
        <v>10</v>
      </c>
      <c r="G13" s="19" t="s">
        <v>37</v>
      </c>
      <c r="H13" s="21" t="s">
        <v>19</v>
      </c>
      <c r="I13" s="22">
        <v>16</v>
      </c>
      <c r="J13" s="23">
        <f t="shared" ref="J13" si="10">IF(I13="-",0,IF(I13&gt;-20,20*I13/49))</f>
        <v>6.5306122448979593</v>
      </c>
      <c r="K13" s="22">
        <v>7.4</v>
      </c>
      <c r="L13" s="23">
        <f t="shared" si="9"/>
        <v>29.6</v>
      </c>
      <c r="M13" s="22">
        <v>28</v>
      </c>
      <c r="N13" s="23">
        <v>35.71</v>
      </c>
      <c r="O13" s="24">
        <f t="shared" ref="O13" si="11">J13+L13+N13</f>
        <v>71.840612244897954</v>
      </c>
      <c r="P13" s="19">
        <v>100</v>
      </c>
      <c r="Q13" s="16">
        <f t="shared" si="3"/>
        <v>0.7184061224489795</v>
      </c>
      <c r="R13" s="26" t="s">
        <v>101</v>
      </c>
    </row>
    <row r="14" spans="1:18">
      <c r="A14" s="2">
        <v>71</v>
      </c>
      <c r="B14" s="20" t="s">
        <v>104</v>
      </c>
      <c r="C14" s="20" t="s">
        <v>103</v>
      </c>
      <c r="D14" s="20" t="s">
        <v>119</v>
      </c>
      <c r="E14" s="21">
        <v>760184</v>
      </c>
      <c r="F14" s="1">
        <v>11</v>
      </c>
      <c r="G14" s="19" t="s">
        <v>42</v>
      </c>
      <c r="H14" s="21" t="s">
        <v>19</v>
      </c>
      <c r="I14" s="22">
        <v>30</v>
      </c>
      <c r="J14" s="23">
        <f>IF(I14="-",0,IF(I14&gt;-20,20*I14/49))</f>
        <v>12.244897959183673</v>
      </c>
      <c r="K14" s="22">
        <v>6.5</v>
      </c>
      <c r="L14" s="23">
        <f t="shared" si="9"/>
        <v>26</v>
      </c>
      <c r="M14" s="22">
        <v>34</v>
      </c>
      <c r="N14" s="23">
        <v>29.41</v>
      </c>
      <c r="O14" s="24">
        <f>J14+L14+N14</f>
        <v>67.654897959183671</v>
      </c>
      <c r="P14" s="19">
        <v>100</v>
      </c>
      <c r="Q14" s="16">
        <f t="shared" ref="Q14:Q21" si="12">O14/P14</f>
        <v>0.67654897959183669</v>
      </c>
      <c r="R14" s="26" t="s">
        <v>101</v>
      </c>
    </row>
    <row r="15" spans="1:18">
      <c r="A15" s="2">
        <v>72</v>
      </c>
      <c r="B15" s="20" t="s">
        <v>106</v>
      </c>
      <c r="C15" s="20" t="s">
        <v>108</v>
      </c>
      <c r="D15" s="20" t="s">
        <v>115</v>
      </c>
      <c r="E15" s="21">
        <v>760184</v>
      </c>
      <c r="F15" s="1">
        <v>10</v>
      </c>
      <c r="G15" s="19" t="s">
        <v>36</v>
      </c>
      <c r="H15" s="21" t="s">
        <v>19</v>
      </c>
      <c r="I15" s="22">
        <v>22</v>
      </c>
      <c r="J15" s="23">
        <f>IF(I15="-",0,IF(I15&gt;-20,20*I15/49))</f>
        <v>8.9795918367346932</v>
      </c>
      <c r="K15" s="22">
        <v>6.9</v>
      </c>
      <c r="L15" s="23">
        <f t="shared" si="9"/>
        <v>27.6</v>
      </c>
      <c r="M15" s="22">
        <v>33</v>
      </c>
      <c r="N15" s="23">
        <v>30.3</v>
      </c>
      <c r="O15" s="24">
        <f>J15+L15+N15</f>
        <v>66.87959183673469</v>
      </c>
      <c r="P15" s="19">
        <v>100</v>
      </c>
      <c r="Q15" s="16">
        <f t="shared" si="12"/>
        <v>0.66879591836734686</v>
      </c>
      <c r="R15" s="26" t="s">
        <v>101</v>
      </c>
    </row>
    <row r="16" spans="1:18">
      <c r="A16" s="2">
        <v>81</v>
      </c>
      <c r="B16" s="20" t="s">
        <v>109</v>
      </c>
      <c r="C16" s="20" t="s">
        <v>116</v>
      </c>
      <c r="D16" s="20" t="s">
        <v>104</v>
      </c>
      <c r="E16" s="21">
        <v>760184</v>
      </c>
      <c r="F16" s="1">
        <v>10</v>
      </c>
      <c r="G16" s="19" t="s">
        <v>33</v>
      </c>
      <c r="H16" s="21" t="s">
        <v>19</v>
      </c>
      <c r="I16" s="22">
        <v>20</v>
      </c>
      <c r="J16" s="23">
        <f t="shared" ref="J16:J21" si="13">IF(I16="-",0,IF(I16&gt;-20,20*I16/49))</f>
        <v>8.1632653061224492</v>
      </c>
      <c r="K16" s="22">
        <v>7.1</v>
      </c>
      <c r="L16" s="23">
        <f t="shared" ref="L16:L21" si="14">IF(K16="-",0,IF(K16&gt;-40,40*K16/10))</f>
        <v>28.4</v>
      </c>
      <c r="M16" s="22">
        <v>37</v>
      </c>
      <c r="N16" s="23">
        <v>27.03</v>
      </c>
      <c r="O16" s="24">
        <f t="shared" ref="O16:O21" si="15">J16+L16+N16</f>
        <v>63.593265306122447</v>
      </c>
      <c r="P16" s="19">
        <v>100</v>
      </c>
      <c r="Q16" s="16">
        <f t="shared" si="12"/>
        <v>0.63593265306122448</v>
      </c>
      <c r="R16" s="26" t="s">
        <v>101</v>
      </c>
    </row>
    <row r="17" spans="1:18">
      <c r="A17" s="2">
        <v>84</v>
      </c>
      <c r="B17" s="20" t="s">
        <v>116</v>
      </c>
      <c r="C17" s="20" t="s">
        <v>102</v>
      </c>
      <c r="D17" s="20" t="s">
        <v>108</v>
      </c>
      <c r="E17" s="21">
        <v>760184</v>
      </c>
      <c r="F17" s="1">
        <v>10</v>
      </c>
      <c r="G17" s="19" t="s">
        <v>34</v>
      </c>
      <c r="H17" s="21" t="s">
        <v>19</v>
      </c>
      <c r="I17" s="22">
        <v>21</v>
      </c>
      <c r="J17" s="23">
        <f t="shared" si="13"/>
        <v>8.5714285714285712</v>
      </c>
      <c r="K17" s="22">
        <v>6.1</v>
      </c>
      <c r="L17" s="23">
        <f t="shared" si="14"/>
        <v>24.4</v>
      </c>
      <c r="M17" s="22">
        <v>36</v>
      </c>
      <c r="N17" s="23">
        <v>27.78</v>
      </c>
      <c r="O17" s="24">
        <f t="shared" si="15"/>
        <v>60.751428571428569</v>
      </c>
      <c r="P17" s="19">
        <v>100</v>
      </c>
      <c r="Q17" s="16">
        <f t="shared" si="12"/>
        <v>0.60751428571428567</v>
      </c>
      <c r="R17" s="26" t="s">
        <v>101</v>
      </c>
    </row>
    <row r="18" spans="1:18">
      <c r="A18" s="31">
        <v>85</v>
      </c>
      <c r="B18" s="20" t="s">
        <v>121</v>
      </c>
      <c r="C18" s="20" t="s">
        <v>103</v>
      </c>
      <c r="D18" s="20" t="s">
        <v>103</v>
      </c>
      <c r="E18" s="21">
        <v>760184</v>
      </c>
      <c r="F18" s="1">
        <v>9</v>
      </c>
      <c r="G18" s="19" t="s">
        <v>32</v>
      </c>
      <c r="H18" s="21" t="s">
        <v>19</v>
      </c>
      <c r="I18" s="22">
        <v>21</v>
      </c>
      <c r="J18" s="23">
        <f t="shared" si="13"/>
        <v>8.5714285714285712</v>
      </c>
      <c r="K18" s="22">
        <v>6.8</v>
      </c>
      <c r="L18" s="23">
        <f t="shared" si="14"/>
        <v>27.2</v>
      </c>
      <c r="M18" s="22">
        <v>41</v>
      </c>
      <c r="N18" s="23">
        <v>24.39</v>
      </c>
      <c r="O18" s="24">
        <f t="shared" si="15"/>
        <v>60.161428571428573</v>
      </c>
      <c r="P18" s="19">
        <v>100</v>
      </c>
      <c r="Q18" s="16">
        <f t="shared" si="12"/>
        <v>0.60161428571428577</v>
      </c>
      <c r="R18" s="26" t="s">
        <v>101</v>
      </c>
    </row>
    <row r="19" spans="1:18">
      <c r="A19" s="31">
        <v>87</v>
      </c>
      <c r="B19" s="20" t="s">
        <v>106</v>
      </c>
      <c r="C19" s="20" t="s">
        <v>116</v>
      </c>
      <c r="D19" s="20" t="s">
        <v>121</v>
      </c>
      <c r="E19" s="19">
        <v>760184</v>
      </c>
      <c r="F19" s="1">
        <v>10</v>
      </c>
      <c r="G19" s="19" t="s">
        <v>35</v>
      </c>
      <c r="H19" s="21" t="s">
        <v>19</v>
      </c>
      <c r="I19" s="22">
        <v>18</v>
      </c>
      <c r="J19" s="23">
        <f t="shared" si="13"/>
        <v>7.3469387755102042</v>
      </c>
      <c r="K19" s="19">
        <v>6.3</v>
      </c>
      <c r="L19" s="23">
        <f t="shared" si="14"/>
        <v>25.2</v>
      </c>
      <c r="M19" s="19">
        <v>40</v>
      </c>
      <c r="N19" s="23">
        <v>25</v>
      </c>
      <c r="O19" s="24">
        <f t="shared" si="15"/>
        <v>57.546938775510206</v>
      </c>
      <c r="P19" s="19">
        <v>100</v>
      </c>
      <c r="Q19" s="16">
        <f t="shared" si="12"/>
        <v>0.57546938775510204</v>
      </c>
      <c r="R19" s="26" t="s">
        <v>101</v>
      </c>
    </row>
    <row r="20" spans="1:18">
      <c r="A20" s="31">
        <v>88</v>
      </c>
      <c r="B20" s="20" t="s">
        <v>123</v>
      </c>
      <c r="C20" s="20" t="s">
        <v>109</v>
      </c>
      <c r="D20" s="20" t="s">
        <v>109</v>
      </c>
      <c r="E20" s="19">
        <v>760184</v>
      </c>
      <c r="F20" s="1">
        <v>9</v>
      </c>
      <c r="G20" s="19" t="s">
        <v>31</v>
      </c>
      <c r="H20" s="21" t="s">
        <v>19</v>
      </c>
      <c r="I20" s="22">
        <v>14</v>
      </c>
      <c r="J20" s="23">
        <f t="shared" si="13"/>
        <v>5.7142857142857144</v>
      </c>
      <c r="K20" s="19">
        <v>6.7</v>
      </c>
      <c r="L20" s="23">
        <f t="shared" si="14"/>
        <v>26.8</v>
      </c>
      <c r="M20" s="19">
        <v>44</v>
      </c>
      <c r="N20" s="23">
        <v>22.73</v>
      </c>
      <c r="O20" s="24">
        <f t="shared" si="15"/>
        <v>55.244285714285709</v>
      </c>
      <c r="P20" s="19">
        <v>100</v>
      </c>
      <c r="Q20" s="16">
        <f t="shared" si="12"/>
        <v>0.55244285714285712</v>
      </c>
      <c r="R20" s="26" t="s">
        <v>101</v>
      </c>
    </row>
    <row r="21" spans="1:18">
      <c r="A21" s="31">
        <v>89</v>
      </c>
      <c r="B21" s="20" t="s">
        <v>104</v>
      </c>
      <c r="C21" s="20" t="s">
        <v>126</v>
      </c>
      <c r="D21" s="20" t="s">
        <v>109</v>
      </c>
      <c r="E21" s="21">
        <v>760184</v>
      </c>
      <c r="F21" s="1">
        <v>11</v>
      </c>
      <c r="G21" s="19" t="s">
        <v>43</v>
      </c>
      <c r="H21" s="21" t="s">
        <v>19</v>
      </c>
      <c r="I21" s="22">
        <v>18</v>
      </c>
      <c r="J21" s="23">
        <f t="shared" si="13"/>
        <v>7.3469387755102042</v>
      </c>
      <c r="K21" s="22">
        <v>6.5</v>
      </c>
      <c r="L21" s="23">
        <f t="shared" si="14"/>
        <v>26</v>
      </c>
      <c r="M21" s="22">
        <v>51</v>
      </c>
      <c r="N21" s="23">
        <v>19.61</v>
      </c>
      <c r="O21" s="24">
        <f t="shared" si="15"/>
        <v>52.956938775510203</v>
      </c>
      <c r="P21" s="19">
        <v>100</v>
      </c>
      <c r="Q21" s="16">
        <f t="shared" si="12"/>
        <v>0.52956938775510198</v>
      </c>
      <c r="R21" s="26" t="s">
        <v>101</v>
      </c>
    </row>
  </sheetData>
  <sortState xmlns:xlrd2="http://schemas.microsoft.com/office/spreadsheetml/2017/richdata2" ref="B6:P96">
    <sortCondition descending="1" ref="O6:O96"/>
  </sortState>
  <mergeCells count="17">
    <mergeCell ref="H3:H5"/>
    <mergeCell ref="O3:O5"/>
    <mergeCell ref="P3:P5"/>
    <mergeCell ref="Q3:Q5"/>
    <mergeCell ref="R3:R5"/>
    <mergeCell ref="I1:N1"/>
    <mergeCell ref="I3:N3"/>
    <mergeCell ref="I4:J4"/>
    <mergeCell ref="K4:L4"/>
    <mergeCell ref="M4:N4"/>
    <mergeCell ref="A3:A5"/>
    <mergeCell ref="B3:B5"/>
    <mergeCell ref="C3:C5"/>
    <mergeCell ref="D3:D5"/>
    <mergeCell ref="E3:E5"/>
    <mergeCell ref="F3:F5"/>
    <mergeCell ref="G3:G5"/>
  </mergeCells>
  <pageMargins left="0.69930555555555596" right="0.69930555555555596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ФК_5-6 девочки</vt:lpstr>
      <vt:lpstr>ФК_ 5-6 мальчики</vt:lpstr>
      <vt:lpstr>ФК_7-8 девочки</vt:lpstr>
      <vt:lpstr>ФК_7-8 мальчики</vt:lpstr>
      <vt:lpstr>ФК_9-11 девушки</vt:lpstr>
      <vt:lpstr>ФК_9-11 юноши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Виктория Тарасова</cp:lastModifiedBy>
  <cp:lastPrinted>2022-12-07T13:55:00Z</cp:lastPrinted>
  <dcterms:created xsi:type="dcterms:W3CDTF">2018-08-16T12:42:00Z</dcterms:created>
  <dcterms:modified xsi:type="dcterms:W3CDTF">2023-11-09T13:34:16Z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1049-10.1.0.5671</vt:lpwstr>
  </property>
</Properties>
</file>